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0845" windowHeight="7350" activeTab="1"/>
  </bookViews>
  <sheets>
    <sheet name="OPĆINA " sheetId="1" r:id="rId1"/>
    <sheet name="SVE-detaljno" sheetId="2" r:id="rId2"/>
  </sheets>
  <definedNames/>
  <calcPr fullCalcOnLoad="1"/>
</workbook>
</file>

<file path=xl/sharedStrings.xml><?xml version="1.0" encoding="utf-8"?>
<sst xmlns="http://schemas.openxmlformats.org/spreadsheetml/2006/main" count="203" uniqueCount="192">
  <si>
    <t>RASHODI ZA ZAPOSLENE</t>
  </si>
  <si>
    <t>31111</t>
  </si>
  <si>
    <t>NAKNADE TROŠKOVA ZAPOSLENIKA</t>
  </si>
  <si>
    <t>32111</t>
  </si>
  <si>
    <t>32113</t>
  </si>
  <si>
    <t>32121</t>
  </si>
  <si>
    <t>RASHODI ZA MATERIJAL I ENERGIJU</t>
  </si>
  <si>
    <t>32211</t>
  </si>
  <si>
    <t>322121</t>
  </si>
  <si>
    <t>32214</t>
  </si>
  <si>
    <t>32219</t>
  </si>
  <si>
    <t>32225</t>
  </si>
  <si>
    <t>32231</t>
  </si>
  <si>
    <t>32251</t>
  </si>
  <si>
    <t>RASHODI ZA USLUGE</t>
  </si>
  <si>
    <t>32311</t>
  </si>
  <si>
    <t>32313</t>
  </si>
  <si>
    <t>32315</t>
  </si>
  <si>
    <t>32321</t>
  </si>
  <si>
    <t>32341</t>
  </si>
  <si>
    <t>32342</t>
  </si>
  <si>
    <t>32344</t>
  </si>
  <si>
    <t>32346</t>
  </si>
  <si>
    <t>32361</t>
  </si>
  <si>
    <t>OSTALI NESPOMENUTI RASHODI</t>
  </si>
  <si>
    <t>32931</t>
  </si>
  <si>
    <t>32941</t>
  </si>
  <si>
    <t xml:space="preserve"> OSTALI FINANCIJSKI RASHODI</t>
  </si>
  <si>
    <t>NAKNADE GRAĐANIMA I KUĆAN.</t>
  </si>
  <si>
    <t>UKUPNI PRIHODI</t>
  </si>
  <si>
    <t>RASHODI ZA NABAVU NEFINANCIJSKE IMOVINE</t>
  </si>
  <si>
    <t xml:space="preserve">Višak prihoda i primitka raspoloživ  u sljedećem razdoblju  </t>
  </si>
  <si>
    <t>prihod od Županije-REDOVNI  materijalni</t>
  </si>
  <si>
    <t>prihodi Županije - prijevoz učenika</t>
  </si>
  <si>
    <t>namještaj</t>
  </si>
  <si>
    <t>darovi učenicima za postignute rezultate</t>
  </si>
  <si>
    <t>bankarske usluge</t>
  </si>
  <si>
    <t>članarina</t>
  </si>
  <si>
    <t>reprezentacija</t>
  </si>
  <si>
    <t>ostale nespomenute usluge</t>
  </si>
  <si>
    <t>prijevoz na službenom putu</t>
  </si>
  <si>
    <t>naknade za smještaj na sl. putu</t>
  </si>
  <si>
    <t>dnevnice</t>
  </si>
  <si>
    <t>tečajevi i stručni ispiti</t>
  </si>
  <si>
    <t>uredski materijal</t>
  </si>
  <si>
    <t>pretplate</t>
  </si>
  <si>
    <t>materijal za čišćenje i održavanje</t>
  </si>
  <si>
    <t>ostali materijal za redovno poslovanje</t>
  </si>
  <si>
    <t>plaće za zaposlene</t>
  </si>
  <si>
    <t>namirnice za školsku kuhinju</t>
  </si>
  <si>
    <t>električna energija</t>
  </si>
  <si>
    <t>sitan inventar</t>
  </si>
  <si>
    <t>usluge telefona</t>
  </si>
  <si>
    <t>poštarina</t>
  </si>
  <si>
    <t>prijevoz  učenika</t>
  </si>
  <si>
    <t>usluge tekućeg održavanja građev.objekata</t>
  </si>
  <si>
    <t>opskba vodom</t>
  </si>
  <si>
    <t>odvoz smeća</t>
  </si>
  <si>
    <t>drva za PŠ Mahovo</t>
  </si>
  <si>
    <t>dimnjačarske usluge</t>
  </si>
  <si>
    <t>usluge čuvanja imovine</t>
  </si>
  <si>
    <t>vodna naknada</t>
  </si>
  <si>
    <t>zdravstveni pregledi</t>
  </si>
  <si>
    <t>sufinanciranje cijene prijevoza-takmičenja</t>
  </si>
  <si>
    <t>mat.i dijelovi za tek.održ opreme</t>
  </si>
  <si>
    <t xml:space="preserve">plaća za posebne uvjete rada </t>
  </si>
  <si>
    <t>rad u kombiniranom odjelu</t>
  </si>
  <si>
    <t>prihod od ostalog najma</t>
  </si>
  <si>
    <t>materijal za higijenske potrebe i njegu</t>
  </si>
  <si>
    <t>zaštita okoliša  i energetska učinkovitost</t>
  </si>
  <si>
    <t>usluge ažuriranja računalnih baza</t>
  </si>
  <si>
    <t>OSNOVNA ŠKOLA BRAĆA RADIĆ, MARTINSKA VES</t>
  </si>
  <si>
    <t>ŠŠK</t>
  </si>
  <si>
    <t>kamate na depozite po viđenju</t>
  </si>
  <si>
    <t xml:space="preserve">uplate učenika za prehranu </t>
  </si>
  <si>
    <t>prihod od  iznajmljianja ostalod školskog prostora (ambulante)</t>
  </si>
  <si>
    <t>plaće za prekovremeni rad</t>
  </si>
  <si>
    <t xml:space="preserve">extra lako lož ulje </t>
  </si>
  <si>
    <t>motorni benzin- kosilice</t>
  </si>
  <si>
    <t>voda-Studena</t>
  </si>
  <si>
    <t>deratizacija i dezinsekcija</t>
  </si>
  <si>
    <t>usluge platnog prometa</t>
  </si>
  <si>
    <t xml:space="preserve">tekuće donacije </t>
  </si>
  <si>
    <t>pedagoška dokumentacija</t>
  </si>
  <si>
    <t>tekuće pomoći iz općinskog  prora.-školska kuhinja</t>
  </si>
  <si>
    <t>plin za školsku kuhinju</t>
  </si>
  <si>
    <t xml:space="preserve">oprema- </t>
  </si>
  <si>
    <t>korištenje bazena za učenike</t>
  </si>
  <si>
    <t>OPĆINA</t>
  </si>
  <si>
    <t>ŠIFRA ŠKOLE 03-192-001</t>
  </si>
  <si>
    <t>sufinanciranje cijene prijevoza- bazen</t>
  </si>
  <si>
    <t>grafičke,tiskarske, fotokopiranje, uvez i sl</t>
  </si>
  <si>
    <t>Naknade za invalide</t>
  </si>
  <si>
    <t>Tekuće pomoći- MINISTARSTVO-plaće</t>
  </si>
  <si>
    <t>doprinosi na plaće-zdravstveno</t>
  </si>
  <si>
    <t>doprinosi na plaće-zapošljavanje</t>
  </si>
  <si>
    <t>seminari, savjetovanja, simpozij</t>
  </si>
  <si>
    <t>sudske pristojbe</t>
  </si>
  <si>
    <t>darovi za novorođenće</t>
  </si>
  <si>
    <t>darovi za djelatnike i suradnike</t>
  </si>
  <si>
    <t xml:space="preserve">Tekuće donacije </t>
  </si>
  <si>
    <t>UKUPNI RASHODI (AOP147+AOP353)</t>
  </si>
  <si>
    <t>MATERIJALNI TROŠKOVI (AOP148-AOP161+AOP166-AOP174-AOP185-AOP186+AOP194+234+AOP248)</t>
  </si>
  <si>
    <t>prihodi- od zakupa krovnih površina</t>
  </si>
  <si>
    <t>sufinanciranje- skijanje za učenike</t>
  </si>
  <si>
    <t>Razlika prihoda i rashoda u 2016.</t>
  </si>
  <si>
    <t xml:space="preserve">Višak prihoda-preneseni iz 2015. </t>
  </si>
  <si>
    <t>MANJAK PRIHODA-PRENESENI IZ 2015.</t>
  </si>
  <si>
    <t>DAR DJECI, BOŽIĆNICA</t>
  </si>
  <si>
    <t>REGRES</t>
  </si>
  <si>
    <t>SURADNIK U NASTAVI- SMŽ</t>
  </si>
  <si>
    <t>Donacija agencija</t>
  </si>
  <si>
    <t>tekuće pom.iz općinskog prora.-škola plivanja i skijanja</t>
  </si>
  <si>
    <t>VLASTITI PRIHODI</t>
  </si>
  <si>
    <t>SVEUKUPNI TROŠKOVI</t>
  </si>
  <si>
    <t>PRIHODI</t>
  </si>
  <si>
    <t>Finan. ŠK- EU</t>
  </si>
  <si>
    <t>SMŽ-redovni materijalni</t>
  </si>
  <si>
    <t>SMŽ- Pomoćnik</t>
  </si>
  <si>
    <t>naknada za korištenje privat.auto.za sl.svr.</t>
  </si>
  <si>
    <t xml:space="preserve">                     BILJEŠKE UZ FINANCIJSKO IZVJEŠĆE ZA RAZDOBLJE</t>
  </si>
  <si>
    <t xml:space="preserve">              RAZGRANIČENI TROŠKOVI PO IZVORIMA  FINANCIRANJA </t>
  </si>
  <si>
    <t>Pomoćnik  u nastavi-EU</t>
  </si>
  <si>
    <t xml:space="preserve">Sufinanci. ŠK </t>
  </si>
  <si>
    <t>PRORAČUNSKI KORISNIK: OŠ BRAĆA RADIĆ, MARTINSKA VES                                         IBAN:HR3223600001101379504</t>
  </si>
  <si>
    <t>PRIHODI POSLOVANJA</t>
  </si>
  <si>
    <t>MATERIJALNI TROŠKOVI (AOP148+161+166+174+186+194+239+248)</t>
  </si>
  <si>
    <t>AOP 248</t>
  </si>
  <si>
    <t>AOP 239</t>
  </si>
  <si>
    <t>AOP 194</t>
  </si>
  <si>
    <t>AOP 186</t>
  </si>
  <si>
    <t>AOP 174</t>
  </si>
  <si>
    <t xml:space="preserve">AOP 166 </t>
  </si>
  <si>
    <t>AOP 161</t>
  </si>
  <si>
    <t>AOP 148</t>
  </si>
  <si>
    <t>AOP 147</t>
  </si>
  <si>
    <t>AOP  001</t>
  </si>
  <si>
    <t xml:space="preserve"> AOP  401</t>
  </si>
  <si>
    <t>ostali rashodi za zap.-jub.nagrade.pomoći</t>
  </si>
  <si>
    <t>AOP 401</t>
  </si>
  <si>
    <t>AOP 402</t>
  </si>
  <si>
    <t>AOP 404</t>
  </si>
  <si>
    <t>AOP 405</t>
  </si>
  <si>
    <t>AOP 406</t>
  </si>
  <si>
    <t>AOP 637</t>
  </si>
  <si>
    <t>AOP 638</t>
  </si>
  <si>
    <t>N A Z I V</t>
  </si>
  <si>
    <t xml:space="preserve">AOP oznake iz obr PR RAS </t>
  </si>
  <si>
    <t>AOP 353</t>
  </si>
  <si>
    <t>UKUPNI PRIHODI (AOP 00+281)</t>
  </si>
  <si>
    <t>Manjak prihoda prenesen u sljedeće radoblje</t>
  </si>
  <si>
    <t>Osoba za kontaktiranje: Višnja Dinčec</t>
  </si>
  <si>
    <t>Tel. 044/711-171</t>
  </si>
  <si>
    <t>VERICA PLEŠA</t>
  </si>
  <si>
    <t>________________________________</t>
  </si>
  <si>
    <t xml:space="preserve">                                 Zakonski predstavnik (potpis)</t>
  </si>
  <si>
    <t xml:space="preserve">Ministarstvo </t>
  </si>
  <si>
    <t>RAZDJEL:000                                                                                                                                    Broj žiro-računa:</t>
  </si>
  <si>
    <t>RAZINA: 31                                                                                                                                        Matični broj: 3324052</t>
  </si>
  <si>
    <t>NADLEŽNO MINISTARSTVO ZNANOSTI,  OZRAZOVANJA I SPORTA                                          OIB 67682431714</t>
  </si>
  <si>
    <t xml:space="preserve">REPUBLIKA  HRVATSKA                                                                                                                 RKP   11654                                                                                                                             </t>
  </si>
  <si>
    <t xml:space="preserve">      PRIHODI I RASHODI POSLOVANJA </t>
  </si>
  <si>
    <t>M. Ves, 31.1.2017.</t>
  </si>
  <si>
    <t>Ravnateljica Škole:</t>
  </si>
  <si>
    <t>FINANCIJSKO IZVJEŠĆE ZA RAZDOBLJE 1.1.-31.12.2016. GODINE</t>
  </si>
  <si>
    <t>SURADNIK U NASTAVI- EU</t>
  </si>
  <si>
    <t>Razlika prihoda i rashoda u 2017.</t>
  </si>
  <si>
    <t xml:space="preserve">Višak prihoda-preneseni iz 2016. </t>
  </si>
  <si>
    <t>MANJAK PRIHODA-PRENESENI IZ 2016.</t>
  </si>
  <si>
    <t>prihodi- od zakupa dvorane</t>
  </si>
  <si>
    <t>ŠKOLSKA KUHINJA EU</t>
  </si>
  <si>
    <t>Tekuće pomoći za takmičenje učenika</t>
  </si>
  <si>
    <t>Tekuće pomoći-OPĆINA</t>
  </si>
  <si>
    <t>cvijeće</t>
  </si>
  <si>
    <t>RASHODI PROTOKOLA</t>
  </si>
  <si>
    <t>usL.teku.i inv.održ.postro.i opreme</t>
  </si>
  <si>
    <t>ostale usluge inv.održ.</t>
  </si>
  <si>
    <t>ostali mater,i dijrel.za tek.i inv.održ.</t>
  </si>
  <si>
    <t>literatura(publi.,časo.glasila, knjige)</t>
  </si>
  <si>
    <t xml:space="preserve">prijevoz na posao i s posla </t>
  </si>
  <si>
    <t xml:space="preserve">ugovor odjelu </t>
  </si>
  <si>
    <t>,</t>
  </si>
  <si>
    <t>tekuće donacije od neprofitnih organiz.</t>
  </si>
  <si>
    <t>tekuće donacije trgovačkih društva</t>
  </si>
  <si>
    <t>tekuće donacije od ostalih subjekata</t>
  </si>
  <si>
    <t>prihod  od ŽupanijeINV i ostalo</t>
  </si>
  <si>
    <t>mat.i dijelovi za tek.održ građ.objekata</t>
  </si>
  <si>
    <t>ostale komunalne usluge</t>
  </si>
  <si>
    <t>Knjige</t>
  </si>
  <si>
    <t xml:space="preserve">                                          OD 1.1.2017. DO 31.12.2017. GODINE</t>
  </si>
  <si>
    <t xml:space="preserve">SMŽ-dodatna sredstva </t>
  </si>
  <si>
    <t>U Marinskoj  Vesi, 30.1.2018.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</si>
</sst>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"/>
    <numFmt numFmtId="170" formatCode="0.000"/>
    <numFmt numFmtId="171" formatCode="0.0000"/>
    <numFmt numFmtId="172" formatCode="#,##0.000"/>
    <numFmt numFmtId="173" formatCode="000"/>
    <numFmt numFmtId="174" formatCode="0.00;[Red]0.00"/>
    <numFmt numFmtId="175" formatCode="_-* #,##0.0\ &quot;kn&quot;_-;\-* #,##0.0\ &quot;kn&quot;_-;_-* &quot;-&quot;??\ &quot;kn&quot;_-;_-@_-"/>
    <numFmt numFmtId="176" formatCode="_-* #,##0\ &quot;kn&quot;_-;\-* #,##0\ &quot;kn&quot;_-;_-* &quot;-&quot;??\ &quot;kn&quot;_-;_-@_-"/>
    <numFmt numFmtId="177" formatCode="#,##0.00;[Red]#,##0.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5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5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wrapText="1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3" fillId="0" borderId="0" xfId="0" applyFont="1" applyAlignment="1">
      <alignment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4" fontId="8" fillId="33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/>
    </xf>
    <xf numFmtId="4" fontId="8" fillId="34" borderId="10" xfId="0" applyNumberFormat="1" applyFont="1" applyFill="1" applyBorder="1" applyAlignment="1">
      <alignment/>
    </xf>
    <xf numFmtId="4" fontId="8" fillId="34" borderId="11" xfId="0" applyNumberFormat="1" applyFont="1" applyFill="1" applyBorder="1" applyAlignment="1">
      <alignment/>
    </xf>
    <xf numFmtId="2" fontId="8" fillId="34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8" fillId="33" borderId="1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8" fillId="0" borderId="12" xfId="0" applyFont="1" applyBorder="1" applyAlignment="1">
      <alignment horizontal="left" wrapText="1"/>
    </xf>
    <xf numFmtId="0" fontId="8" fillId="0" borderId="12" xfId="0" applyFont="1" applyBorder="1" applyAlignment="1">
      <alignment wrapText="1"/>
    </xf>
    <xf numFmtId="4" fontId="8" fillId="0" borderId="12" xfId="0" applyNumberFormat="1" applyFont="1" applyBorder="1" applyAlignment="1">
      <alignment/>
    </xf>
    <xf numFmtId="4" fontId="8" fillId="4" borderId="10" xfId="0" applyNumberFormat="1" applyFont="1" applyFill="1" applyBorder="1" applyAlignment="1">
      <alignment/>
    </xf>
    <xf numFmtId="0" fontId="8" fillId="4" borderId="10" xfId="0" applyFont="1" applyFill="1" applyBorder="1" applyAlignment="1">
      <alignment wrapText="1"/>
    </xf>
    <xf numFmtId="0" fontId="8" fillId="4" borderId="10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wrapText="1"/>
    </xf>
    <xf numFmtId="4" fontId="8" fillId="33" borderId="14" xfId="0" applyNumberFormat="1" applyFont="1" applyFill="1" applyBorder="1" applyAlignment="1">
      <alignment/>
    </xf>
    <xf numFmtId="4" fontId="8" fillId="33" borderId="15" xfId="0" applyNumberFormat="1" applyFont="1" applyFill="1" applyBorder="1" applyAlignment="1">
      <alignment/>
    </xf>
    <xf numFmtId="4" fontId="8" fillId="33" borderId="16" xfId="0" applyNumberFormat="1" applyFont="1" applyFill="1" applyBorder="1" applyAlignment="1">
      <alignment/>
    </xf>
    <xf numFmtId="4" fontId="8" fillId="33" borderId="17" xfId="0" applyNumberFormat="1" applyFont="1" applyFill="1" applyBorder="1" applyAlignment="1">
      <alignment/>
    </xf>
    <xf numFmtId="0" fontId="8" fillId="35" borderId="10" xfId="0" applyFont="1" applyFill="1" applyBorder="1" applyAlignment="1">
      <alignment horizontal="left" wrapText="1"/>
    </xf>
    <xf numFmtId="0" fontId="8" fillId="35" borderId="10" xfId="0" applyFont="1" applyFill="1" applyBorder="1" applyAlignment="1">
      <alignment wrapText="1"/>
    </xf>
    <xf numFmtId="4" fontId="8" fillId="35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 wrapText="1"/>
    </xf>
    <xf numFmtId="4" fontId="8" fillId="36" borderId="10" xfId="0" applyNumberFormat="1" applyFont="1" applyFill="1" applyBorder="1" applyAlignment="1">
      <alignment/>
    </xf>
    <xf numFmtId="4" fontId="8" fillId="36" borderId="11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8" fillId="33" borderId="18" xfId="0" applyFont="1" applyFill="1" applyBorder="1" applyAlignment="1">
      <alignment wrapText="1"/>
    </xf>
    <xf numFmtId="4" fontId="8" fillId="33" borderId="19" xfId="0" applyNumberFormat="1" applyFont="1" applyFill="1" applyBorder="1" applyAlignment="1">
      <alignment/>
    </xf>
    <xf numFmtId="0" fontId="50" fillId="3" borderId="20" xfId="0" applyFont="1" applyFill="1" applyBorder="1" applyAlignment="1">
      <alignment wrapText="1"/>
    </xf>
    <xf numFmtId="0" fontId="51" fillId="3" borderId="21" xfId="0" applyFont="1" applyFill="1" applyBorder="1" applyAlignment="1">
      <alignment horizontal="center"/>
    </xf>
    <xf numFmtId="0" fontId="52" fillId="3" borderId="22" xfId="0" applyFont="1" applyFill="1" applyBorder="1" applyAlignment="1">
      <alignment/>
    </xf>
    <xf numFmtId="0" fontId="52" fillId="3" borderId="23" xfId="0" applyFont="1" applyFill="1" applyBorder="1" applyAlignment="1">
      <alignment/>
    </xf>
    <xf numFmtId="0" fontId="52" fillId="3" borderId="24" xfId="0" applyFont="1" applyFill="1" applyBorder="1" applyAlignment="1">
      <alignment/>
    </xf>
    <xf numFmtId="0" fontId="52" fillId="3" borderId="25" xfId="0" applyFont="1" applyFill="1" applyBorder="1" applyAlignment="1">
      <alignment/>
    </xf>
    <xf numFmtId="0" fontId="52" fillId="3" borderId="26" xfId="0" applyFont="1" applyFill="1" applyBorder="1" applyAlignment="1">
      <alignment/>
    </xf>
    <xf numFmtId="0" fontId="52" fillId="3" borderId="11" xfId="0" applyFont="1" applyFill="1" applyBorder="1" applyAlignment="1">
      <alignment/>
    </xf>
    <xf numFmtId="0" fontId="52" fillId="3" borderId="27" xfId="0" applyFont="1" applyFill="1" applyBorder="1" applyAlignment="1">
      <alignment/>
    </xf>
    <xf numFmtId="0" fontId="53" fillId="3" borderId="14" xfId="0" applyFont="1" applyFill="1" applyBorder="1" applyAlignment="1">
      <alignment wrapText="1"/>
    </xf>
    <xf numFmtId="0" fontId="54" fillId="3" borderId="15" xfId="0" applyFont="1" applyFill="1" applyBorder="1" applyAlignment="1">
      <alignment wrapText="1"/>
    </xf>
    <xf numFmtId="0" fontId="54" fillId="3" borderId="16" xfId="0" applyFont="1" applyFill="1" applyBorder="1" applyAlignment="1">
      <alignment wrapText="1"/>
    </xf>
    <xf numFmtId="0" fontId="54" fillId="3" borderId="16" xfId="0" applyFont="1" applyFill="1" applyBorder="1" applyAlignment="1">
      <alignment/>
    </xf>
    <xf numFmtId="0" fontId="54" fillId="3" borderId="17" xfId="0" applyFont="1" applyFill="1" applyBorder="1" applyAlignment="1">
      <alignment wrapText="1"/>
    </xf>
    <xf numFmtId="4" fontId="3" fillId="0" borderId="0" xfId="0" applyNumberFormat="1" applyFont="1" applyAlignment="1">
      <alignment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4" fontId="8" fillId="0" borderId="0" xfId="0" applyNumberFormat="1" applyFont="1" applyBorder="1" applyAlignment="1">
      <alignment/>
    </xf>
    <xf numFmtId="0" fontId="8" fillId="35" borderId="0" xfId="0" applyFont="1" applyFill="1" applyBorder="1" applyAlignment="1">
      <alignment horizontal="left" wrapText="1"/>
    </xf>
    <xf numFmtId="0" fontId="8" fillId="35" borderId="0" xfId="0" applyFont="1" applyFill="1" applyBorder="1" applyAlignment="1">
      <alignment wrapText="1"/>
    </xf>
    <xf numFmtId="4" fontId="8" fillId="35" borderId="0" xfId="0" applyNumberFormat="1" applyFont="1" applyFill="1" applyBorder="1" applyAlignment="1">
      <alignment/>
    </xf>
    <xf numFmtId="0" fontId="9" fillId="35" borderId="0" xfId="0" applyFont="1" applyFill="1" applyBorder="1" applyAlignment="1">
      <alignment wrapText="1"/>
    </xf>
    <xf numFmtId="2" fontId="8" fillId="35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2" fontId="8" fillId="35" borderId="11" xfId="0" applyNumberFormat="1" applyFont="1" applyFill="1" applyBorder="1" applyAlignment="1">
      <alignment/>
    </xf>
    <xf numFmtId="4" fontId="8" fillId="0" borderId="24" xfId="0" applyNumberFormat="1" applyFont="1" applyBorder="1" applyAlignment="1">
      <alignment/>
    </xf>
    <xf numFmtId="4" fontId="8" fillId="36" borderId="24" xfId="0" applyNumberFormat="1" applyFont="1" applyFill="1" applyBorder="1" applyAlignment="1">
      <alignment/>
    </xf>
    <xf numFmtId="4" fontId="0" fillId="35" borderId="0" xfId="0" applyNumberForma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54" fillId="0" borderId="10" xfId="0" applyFont="1" applyBorder="1" applyAlignment="1">
      <alignment horizontal="left" wrapText="1"/>
    </xf>
    <xf numFmtId="0" fontId="54" fillId="0" borderId="10" xfId="0" applyFont="1" applyBorder="1" applyAlignment="1">
      <alignment wrapText="1"/>
    </xf>
    <xf numFmtId="4" fontId="54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>
      <alignment/>
    </xf>
    <xf numFmtId="0" fontId="7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5" fillId="3" borderId="28" xfId="0" applyFont="1" applyFill="1" applyBorder="1" applyAlignment="1">
      <alignment horizontal="center" vertical="center" wrapText="1"/>
    </xf>
    <xf numFmtId="0" fontId="55" fillId="3" borderId="29" xfId="0" applyFont="1" applyFill="1" applyBorder="1" applyAlignment="1">
      <alignment horizontal="center" vertical="center"/>
    </xf>
    <xf numFmtId="0" fontId="55" fillId="3" borderId="3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1" fillId="3" borderId="31" xfId="0" applyFont="1" applyFill="1" applyBorder="1" applyAlignment="1">
      <alignment horizontal="center"/>
    </xf>
    <xf numFmtId="0" fontId="52" fillId="3" borderId="22" xfId="0" applyFont="1" applyFill="1" applyBorder="1" applyAlignment="1">
      <alignment horizontal="center"/>
    </xf>
    <xf numFmtId="0" fontId="52" fillId="3" borderId="32" xfId="0" applyFont="1" applyFill="1" applyBorder="1" applyAlignment="1">
      <alignment horizontal="center"/>
    </xf>
    <xf numFmtId="0" fontId="51" fillId="3" borderId="33" xfId="0" applyFont="1" applyFill="1" applyBorder="1" applyAlignment="1">
      <alignment horizontal="left" vertical="center"/>
    </xf>
    <xf numFmtId="0" fontId="51" fillId="3" borderId="34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4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12.140625" style="0" customWidth="1"/>
    <col min="2" max="2" width="45.28125" style="0" customWidth="1"/>
    <col min="3" max="3" width="18.28125" style="0" customWidth="1"/>
  </cols>
  <sheetData>
    <row r="1" ht="17.25" customHeight="1"/>
    <row r="2" spans="1:3" ht="15" customHeight="1">
      <c r="A2" s="92" t="s">
        <v>71</v>
      </c>
      <c r="B2" s="92"/>
      <c r="C2" s="92"/>
    </row>
    <row r="3" spans="1:3" ht="15" customHeight="1">
      <c r="A3" s="93" t="s">
        <v>164</v>
      </c>
      <c r="B3" s="93"/>
      <c r="C3" s="93"/>
    </row>
    <row r="4" spans="1:3" ht="26.25" customHeight="1">
      <c r="A4" s="9"/>
      <c r="B4" s="10" t="s">
        <v>115</v>
      </c>
      <c r="C4" s="5">
        <f>C5+C6</f>
        <v>66750</v>
      </c>
    </row>
    <row r="5" spans="1:3" ht="28.5" customHeight="1">
      <c r="A5" s="11">
        <v>636113</v>
      </c>
      <c r="B5" s="8" t="s">
        <v>84</v>
      </c>
      <c r="C5" s="12">
        <v>50000</v>
      </c>
    </row>
    <row r="6" spans="1:3" ht="27" customHeight="1">
      <c r="A6" s="11">
        <v>636</v>
      </c>
      <c r="B6" s="8" t="s">
        <v>112</v>
      </c>
      <c r="C6" s="12">
        <v>16750</v>
      </c>
    </row>
    <row r="7" spans="1:3" ht="11.25" customHeight="1">
      <c r="A7" s="11"/>
      <c r="B7" s="8"/>
      <c r="C7" s="12"/>
    </row>
    <row r="8" spans="1:3" ht="12.75">
      <c r="A8" s="14"/>
      <c r="B8" s="7"/>
      <c r="C8" s="12"/>
    </row>
    <row r="9" spans="1:3" ht="12.75">
      <c r="A9" s="14"/>
      <c r="B9" s="2" t="s">
        <v>102</v>
      </c>
      <c r="C9" s="5">
        <v>67950</v>
      </c>
    </row>
    <row r="10" spans="1:3" ht="12.75">
      <c r="A10" s="14"/>
      <c r="B10" s="7"/>
      <c r="C10" s="12"/>
    </row>
    <row r="11" spans="1:3" ht="12.75">
      <c r="A11" s="14"/>
      <c r="B11" s="2" t="s">
        <v>6</v>
      </c>
      <c r="C11" s="5">
        <v>50446.88</v>
      </c>
    </row>
    <row r="12" spans="1:3" ht="12.75">
      <c r="A12" s="14">
        <v>32224</v>
      </c>
      <c r="B12" s="7" t="s">
        <v>49</v>
      </c>
      <c r="C12" s="12">
        <v>50000</v>
      </c>
    </row>
    <row r="13" spans="1:3" ht="12.75">
      <c r="A13" s="14" t="s">
        <v>13</v>
      </c>
      <c r="B13" s="7" t="s">
        <v>51</v>
      </c>
      <c r="C13" s="12">
        <v>446.88</v>
      </c>
    </row>
    <row r="14" spans="1:3" ht="12.75">
      <c r="A14" s="14"/>
      <c r="B14" s="7"/>
      <c r="C14" s="12"/>
    </row>
    <row r="15" spans="1:3" ht="12.75">
      <c r="A15" s="14"/>
      <c r="B15" s="7"/>
      <c r="C15" s="12"/>
    </row>
    <row r="16" spans="1:3" ht="12.75">
      <c r="A16" s="14"/>
      <c r="B16" s="2" t="s">
        <v>28</v>
      </c>
      <c r="C16" s="5">
        <v>17503.120000000003</v>
      </c>
    </row>
    <row r="17" spans="1:3" ht="12.75">
      <c r="A17" s="14">
        <v>37221</v>
      </c>
      <c r="B17" s="7" t="s">
        <v>104</v>
      </c>
      <c r="C17" s="12">
        <v>5000</v>
      </c>
    </row>
    <row r="18" spans="1:3" ht="12.75">
      <c r="A18" s="14">
        <v>372210</v>
      </c>
      <c r="B18" s="7" t="s">
        <v>90</v>
      </c>
      <c r="C18" s="12">
        <v>9743.12</v>
      </c>
    </row>
    <row r="19" spans="1:3" ht="12.75">
      <c r="A19" s="14">
        <v>37229</v>
      </c>
      <c r="B19" s="7" t="s">
        <v>87</v>
      </c>
      <c r="C19" s="12">
        <v>2760</v>
      </c>
    </row>
    <row r="20" spans="1:3" ht="12.75">
      <c r="A20" s="14"/>
      <c r="B20" s="7"/>
      <c r="C20" s="12"/>
    </row>
    <row r="21" spans="1:3" ht="12.75">
      <c r="A21" s="14"/>
      <c r="B21" s="7"/>
      <c r="C21" s="12"/>
    </row>
    <row r="22" spans="1:3" ht="12.75">
      <c r="A22" s="14"/>
      <c r="B22" s="2" t="s">
        <v>29</v>
      </c>
      <c r="C22" s="5">
        <v>66750</v>
      </c>
    </row>
    <row r="23" spans="1:3" ht="12.75">
      <c r="A23" s="14"/>
      <c r="B23" s="2" t="s">
        <v>101</v>
      </c>
      <c r="C23" s="5">
        <v>67950</v>
      </c>
    </row>
    <row r="24" spans="1:3" ht="12.75">
      <c r="A24" s="14"/>
      <c r="B24" s="2" t="s">
        <v>105</v>
      </c>
      <c r="C24" s="5">
        <v>-1200</v>
      </c>
    </row>
    <row r="25" spans="1:3" ht="12.75">
      <c r="A25" s="14"/>
      <c r="B25" s="2" t="s">
        <v>106</v>
      </c>
      <c r="C25" s="5">
        <v>17950</v>
      </c>
    </row>
    <row r="26" spans="1:3" ht="12.75">
      <c r="A26" s="14"/>
      <c r="B26" s="2" t="s">
        <v>107</v>
      </c>
      <c r="C26" s="5">
        <v>0</v>
      </c>
    </row>
    <row r="27" spans="1:3" ht="25.5">
      <c r="A27" s="14"/>
      <c r="B27" s="15" t="s">
        <v>31</v>
      </c>
      <c r="C27" s="5">
        <v>16750</v>
      </c>
    </row>
    <row r="28" spans="1:3" ht="12.75">
      <c r="A28" s="13"/>
      <c r="C28" s="4"/>
    </row>
    <row r="29" ht="12.75">
      <c r="A29" s="13"/>
    </row>
    <row r="30" spans="1:3" ht="12.75">
      <c r="A30" s="13" t="s">
        <v>162</v>
      </c>
      <c r="C30" t="s">
        <v>163</v>
      </c>
    </row>
    <row r="31" ht="12.75">
      <c r="A31" s="13"/>
    </row>
    <row r="32" ht="12.75">
      <c r="A32" s="13"/>
    </row>
    <row r="33" ht="12.75">
      <c r="A33" s="13"/>
    </row>
    <row r="34" ht="12.75">
      <c r="A34" s="13"/>
    </row>
  </sheetData>
  <sheetProtection/>
  <mergeCells count="2"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3"/>
  <sheetViews>
    <sheetView tabSelected="1" zoomScale="110" zoomScaleNormal="110" zoomScalePageLayoutView="0" workbookViewId="0" topLeftCell="A5">
      <pane ySplit="3990" topLeftCell="A120" activePane="bottomLeft" state="split"/>
      <selection pane="topLeft" activeCell="G13" sqref="G13"/>
      <selection pane="bottomLeft" activeCell="O135" sqref="O135"/>
    </sheetView>
  </sheetViews>
  <sheetFormatPr defaultColWidth="9.140625" defaultRowHeight="12.75"/>
  <cols>
    <col min="1" max="1" width="7.421875" style="0" customWidth="1"/>
    <col min="2" max="2" width="26.8515625" style="0" customWidth="1"/>
    <col min="3" max="3" width="10.8515625" style="0" customWidth="1"/>
    <col min="4" max="4" width="0.71875" style="0" customWidth="1"/>
    <col min="5" max="5" width="10.421875" style="0" customWidth="1"/>
    <col min="6" max="6" width="9.28125" style="0" customWidth="1"/>
    <col min="7" max="7" width="7.00390625" style="0" customWidth="1"/>
    <col min="8" max="8" width="8.57421875" style="0" customWidth="1"/>
    <col min="9" max="9" width="8.00390625" style="0" customWidth="1"/>
    <col min="10" max="10" width="8.7109375" style="0" customWidth="1"/>
    <col min="11" max="11" width="8.8515625" style="0" customWidth="1"/>
    <col min="12" max="12" width="8.00390625" style="0" customWidth="1"/>
    <col min="13" max="13" width="7.7109375" style="0" customWidth="1"/>
    <col min="14" max="14" width="8.140625" style="0" customWidth="1"/>
    <col min="15" max="15" width="8.7109375" style="0" customWidth="1"/>
    <col min="16" max="16" width="10.140625" style="0" bestFit="1" customWidth="1"/>
    <col min="17" max="17" width="11.8515625" style="0" bestFit="1" customWidth="1"/>
    <col min="18" max="18" width="9.140625" style="0" customWidth="1"/>
    <col min="19" max="19" width="10.140625" style="0" bestFit="1" customWidth="1"/>
  </cols>
  <sheetData>
    <row r="1" ht="12.75">
      <c r="A1" s="1" t="s">
        <v>160</v>
      </c>
    </row>
    <row r="2" spans="1:15" ht="12.75">
      <c r="A2" s="98" t="s">
        <v>159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ht="12.75">
      <c r="A3" s="98" t="s">
        <v>158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ht="19.5" customHeight="1">
      <c r="A4" s="98" t="s">
        <v>157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</row>
    <row r="5" spans="1:15" ht="12.75">
      <c r="A5" s="99" t="s">
        <v>124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</row>
    <row r="6" spans="1:15" ht="12.75">
      <c r="A6" s="95" t="s">
        <v>89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8" spans="1:15" ht="18">
      <c r="A8" s="103" t="s">
        <v>120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</row>
    <row r="9" spans="1:15" ht="18">
      <c r="A9" s="103" t="s">
        <v>189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</row>
    <row r="10" ht="13.5" thickBot="1"/>
    <row r="11" spans="1:15" ht="26.25" customHeight="1" thickBot="1">
      <c r="A11" s="56" t="s">
        <v>147</v>
      </c>
      <c r="B11" s="57" t="s">
        <v>146</v>
      </c>
      <c r="C11" s="100" t="s">
        <v>114</v>
      </c>
      <c r="D11" s="58"/>
      <c r="E11" s="104" t="s">
        <v>121</v>
      </c>
      <c r="F11" s="105"/>
      <c r="G11" s="105"/>
      <c r="H11" s="105"/>
      <c r="I11" s="105"/>
      <c r="J11" s="105"/>
      <c r="K11" s="105"/>
      <c r="L11" s="105"/>
      <c r="M11" s="105"/>
      <c r="N11" s="105"/>
      <c r="O11" s="106"/>
    </row>
    <row r="12" spans="1:15" ht="0.75" customHeight="1" thickBot="1">
      <c r="A12" s="59"/>
      <c r="B12" s="60"/>
      <c r="C12" s="101"/>
      <c r="D12" s="61"/>
      <c r="E12" s="62"/>
      <c r="F12" s="63"/>
      <c r="G12" s="63"/>
      <c r="H12" s="63"/>
      <c r="I12" s="63"/>
      <c r="J12" s="63"/>
      <c r="K12" s="63"/>
      <c r="L12" s="63"/>
      <c r="M12" s="63"/>
      <c r="N12" s="63"/>
      <c r="O12" s="64"/>
    </row>
    <row r="13" spans="1:15" ht="39" customHeight="1" thickBot="1">
      <c r="A13" s="107" t="s">
        <v>161</v>
      </c>
      <c r="B13" s="108"/>
      <c r="C13" s="102"/>
      <c r="D13" s="65"/>
      <c r="E13" s="66" t="s">
        <v>156</v>
      </c>
      <c r="F13" s="67" t="s">
        <v>117</v>
      </c>
      <c r="G13" s="67" t="s">
        <v>190</v>
      </c>
      <c r="H13" s="67" t="s">
        <v>118</v>
      </c>
      <c r="I13" s="67" t="s">
        <v>122</v>
      </c>
      <c r="J13" s="67" t="s">
        <v>116</v>
      </c>
      <c r="K13" s="68" t="s">
        <v>88</v>
      </c>
      <c r="L13" s="67" t="s">
        <v>123</v>
      </c>
      <c r="M13" s="68" t="s">
        <v>72</v>
      </c>
      <c r="N13" s="67" t="s">
        <v>111</v>
      </c>
      <c r="O13" s="69" t="s">
        <v>113</v>
      </c>
    </row>
    <row r="14" spans="1:17" ht="25.5" customHeight="1" thickBot="1">
      <c r="A14" s="42" t="s">
        <v>137</v>
      </c>
      <c r="B14" s="54" t="s">
        <v>149</v>
      </c>
      <c r="C14" s="55">
        <f>C15</f>
        <v>3566572.09</v>
      </c>
      <c r="D14" s="43"/>
      <c r="E14" s="44">
        <f aca="true" t="shared" si="0" ref="E14:O14">E15</f>
        <v>2631218.34</v>
      </c>
      <c r="F14" s="45">
        <f t="shared" si="0"/>
        <v>661113.11</v>
      </c>
      <c r="G14" s="45">
        <f>G15</f>
        <v>5745</v>
      </c>
      <c r="H14" s="45">
        <f t="shared" si="0"/>
        <v>23060.02</v>
      </c>
      <c r="I14" s="45">
        <f t="shared" si="0"/>
        <v>52796.2</v>
      </c>
      <c r="J14" s="45">
        <f t="shared" si="0"/>
        <v>14619.22</v>
      </c>
      <c r="K14" s="45">
        <f t="shared" si="0"/>
        <v>60950</v>
      </c>
      <c r="L14" s="45">
        <f t="shared" si="0"/>
        <v>54455</v>
      </c>
      <c r="M14" s="45">
        <f t="shared" si="0"/>
        <v>1345.31</v>
      </c>
      <c r="N14" s="45">
        <f t="shared" si="0"/>
        <v>11459.36</v>
      </c>
      <c r="O14" s="46">
        <f t="shared" si="0"/>
        <v>49810.53</v>
      </c>
      <c r="Q14" s="4"/>
    </row>
    <row r="15" spans="1:15" ht="18.75" customHeight="1">
      <c r="A15" s="36" t="s">
        <v>136</v>
      </c>
      <c r="B15" s="37" t="s">
        <v>125</v>
      </c>
      <c r="C15" s="38">
        <f>SUM(C16:C33)</f>
        <v>3566572.09</v>
      </c>
      <c r="D15" s="24"/>
      <c r="E15" s="38">
        <f>E16</f>
        <v>2631218.34</v>
      </c>
      <c r="F15" s="38">
        <f>F28+F29</f>
        <v>661113.11</v>
      </c>
      <c r="G15" s="38">
        <f>G30</f>
        <v>5745</v>
      </c>
      <c r="H15" s="38">
        <f>H31</f>
        <v>23060.02</v>
      </c>
      <c r="I15" s="38">
        <f>I32</f>
        <v>52796.2</v>
      </c>
      <c r="J15" s="38">
        <f>J33</f>
        <v>14619.22</v>
      </c>
      <c r="K15" s="38">
        <f>K17</f>
        <v>60950</v>
      </c>
      <c r="L15" s="38">
        <f>L20</f>
        <v>54455</v>
      </c>
      <c r="M15" s="38">
        <f>M18</f>
        <v>1345.31</v>
      </c>
      <c r="N15" s="38">
        <f>N25+N26+N27</f>
        <v>11459.36</v>
      </c>
      <c r="O15" s="38">
        <f>O19+O21+O22+O23+O24+O27</f>
        <v>49810.53</v>
      </c>
    </row>
    <row r="16" spans="1:15" ht="22.5">
      <c r="A16" s="32">
        <v>63612</v>
      </c>
      <c r="B16" s="26" t="s">
        <v>93</v>
      </c>
      <c r="C16" s="27">
        <v>2631218.34</v>
      </c>
      <c r="D16" s="27"/>
      <c r="E16" s="27">
        <f>C16</f>
        <v>2631218.34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5" ht="12.75">
      <c r="A17" s="32">
        <v>63613</v>
      </c>
      <c r="B17" s="26" t="s">
        <v>172</v>
      </c>
      <c r="C17" s="27">
        <v>60950</v>
      </c>
      <c r="D17" s="27"/>
      <c r="E17" s="27"/>
      <c r="F17" s="27"/>
      <c r="G17" s="27"/>
      <c r="H17" s="27"/>
      <c r="I17" s="27"/>
      <c r="J17" s="27"/>
      <c r="K17" s="27">
        <f>C17</f>
        <v>60950</v>
      </c>
      <c r="L17" s="27"/>
      <c r="M17" s="27"/>
      <c r="N17" s="27"/>
      <c r="O17" s="27"/>
    </row>
    <row r="18" spans="1:15" ht="22.5">
      <c r="A18" s="32">
        <v>636132</v>
      </c>
      <c r="B18" s="26" t="s">
        <v>171</v>
      </c>
      <c r="C18" s="27">
        <v>1345.31</v>
      </c>
      <c r="D18" s="27"/>
      <c r="E18" s="27"/>
      <c r="F18" s="27"/>
      <c r="G18" s="27"/>
      <c r="H18" s="27"/>
      <c r="I18" s="27"/>
      <c r="J18" s="27">
        <v>0</v>
      </c>
      <c r="K18" s="27"/>
      <c r="L18" s="27"/>
      <c r="M18" s="27">
        <f>C18</f>
        <v>1345.31</v>
      </c>
      <c r="N18" s="27"/>
      <c r="O18" s="27"/>
    </row>
    <row r="19" spans="1:15" ht="12.75">
      <c r="A19" s="32">
        <v>64132</v>
      </c>
      <c r="B19" s="26" t="s">
        <v>73</v>
      </c>
      <c r="C19" s="27">
        <v>8.25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>
        <f>C19</f>
        <v>8.25</v>
      </c>
    </row>
    <row r="20" spans="1:15" ht="12.75">
      <c r="A20" s="32">
        <v>652641</v>
      </c>
      <c r="B20" s="26" t="s">
        <v>74</v>
      </c>
      <c r="C20" s="27">
        <v>54455</v>
      </c>
      <c r="D20" s="27"/>
      <c r="E20" s="27"/>
      <c r="F20" s="27"/>
      <c r="G20" s="27"/>
      <c r="H20" s="27"/>
      <c r="I20" s="27"/>
      <c r="J20" s="27"/>
      <c r="K20" s="27"/>
      <c r="L20" s="27">
        <f>C20</f>
        <v>54455</v>
      </c>
      <c r="M20" s="27"/>
      <c r="N20" s="27"/>
      <c r="O20" s="27"/>
    </row>
    <row r="21" spans="1:15" ht="12.75">
      <c r="A21" s="32">
        <v>661510</v>
      </c>
      <c r="B21" s="26" t="s">
        <v>103</v>
      </c>
      <c r="C21" s="27">
        <v>8922.23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>
        <f>C21</f>
        <v>8922.23</v>
      </c>
    </row>
    <row r="22" spans="1:15" ht="12.75">
      <c r="A22" s="32">
        <v>661511</v>
      </c>
      <c r="B22" s="26" t="s">
        <v>169</v>
      </c>
      <c r="C22" s="27">
        <v>12570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>
        <f>C22</f>
        <v>12570</v>
      </c>
    </row>
    <row r="23" spans="1:15" ht="22.5">
      <c r="A23" s="32">
        <v>661512</v>
      </c>
      <c r="B23" s="26" t="s">
        <v>75</v>
      </c>
      <c r="C23" s="27">
        <v>26769.05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>
        <f>C23</f>
        <v>26769.05</v>
      </c>
    </row>
    <row r="24" spans="1:15" ht="12.75">
      <c r="A24" s="32">
        <v>661513</v>
      </c>
      <c r="B24" s="26" t="s">
        <v>67</v>
      </c>
      <c r="C24" s="27">
        <v>701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>
        <f>C24</f>
        <v>701</v>
      </c>
    </row>
    <row r="25" spans="1:15" ht="22.5">
      <c r="A25" s="32">
        <v>66312</v>
      </c>
      <c r="B25" s="26" t="s">
        <v>182</v>
      </c>
      <c r="C25" s="27">
        <v>1700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>
        <f>C25</f>
        <v>1700</v>
      </c>
      <c r="O25" s="27">
        <v>0</v>
      </c>
    </row>
    <row r="26" spans="1:15" ht="12.75">
      <c r="A26" s="32">
        <v>66313</v>
      </c>
      <c r="B26" s="26" t="s">
        <v>183</v>
      </c>
      <c r="C26" s="27">
        <v>7300.36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>
        <f>C26</f>
        <v>7300.36</v>
      </c>
      <c r="O26" s="27">
        <v>0</v>
      </c>
    </row>
    <row r="27" spans="1:15" ht="12.75">
      <c r="A27" s="32">
        <v>66314</v>
      </c>
      <c r="B27" s="26" t="s">
        <v>184</v>
      </c>
      <c r="C27" s="27">
        <v>3299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>
        <v>2459</v>
      </c>
      <c r="O27" s="27">
        <v>840</v>
      </c>
    </row>
    <row r="28" spans="1:15" ht="22.5">
      <c r="A28" s="32">
        <v>6711171</v>
      </c>
      <c r="B28" s="26" t="s">
        <v>32</v>
      </c>
      <c r="C28" s="27">
        <v>312200.61</v>
      </c>
      <c r="D28" s="27"/>
      <c r="E28" s="27"/>
      <c r="F28" s="27">
        <f>C28</f>
        <v>312200.61</v>
      </c>
      <c r="G28" s="27"/>
      <c r="H28" s="27"/>
      <c r="I28" s="27"/>
      <c r="J28" s="27"/>
      <c r="K28" s="27"/>
      <c r="L28" s="27"/>
      <c r="M28" s="27"/>
      <c r="N28" s="27"/>
      <c r="O28" s="27"/>
    </row>
    <row r="29" spans="1:15" ht="12.75">
      <c r="A29" s="32">
        <v>6711172</v>
      </c>
      <c r="B29" s="26" t="s">
        <v>33</v>
      </c>
      <c r="C29" s="27">
        <v>348912.5</v>
      </c>
      <c r="D29" s="27"/>
      <c r="E29" s="27"/>
      <c r="F29" s="27">
        <f>C29</f>
        <v>348912.5</v>
      </c>
      <c r="G29" s="27"/>
      <c r="H29" s="27"/>
      <c r="I29" s="27"/>
      <c r="J29" s="27"/>
      <c r="K29" s="27"/>
      <c r="L29" s="27"/>
      <c r="M29" s="27"/>
      <c r="N29" s="27"/>
      <c r="O29" s="27"/>
    </row>
    <row r="30" spans="1:15" ht="12.75">
      <c r="A30" s="32">
        <v>6711173</v>
      </c>
      <c r="B30" s="26" t="s">
        <v>185</v>
      </c>
      <c r="C30" s="27">
        <v>5745</v>
      </c>
      <c r="D30" s="27"/>
      <c r="E30" s="27"/>
      <c r="F30" s="27"/>
      <c r="G30" s="27">
        <f>C30</f>
        <v>5745</v>
      </c>
      <c r="H30" s="25"/>
      <c r="I30" s="27"/>
      <c r="J30" s="27"/>
      <c r="K30" s="27"/>
      <c r="L30" s="27"/>
      <c r="M30" s="27"/>
      <c r="N30" s="27"/>
      <c r="O30" s="27"/>
    </row>
    <row r="31" spans="1:15" ht="12.75">
      <c r="A31" s="32">
        <v>6711190</v>
      </c>
      <c r="B31" s="26" t="s">
        <v>110</v>
      </c>
      <c r="C31" s="27">
        <v>23060.02</v>
      </c>
      <c r="D31" s="27"/>
      <c r="E31" s="27"/>
      <c r="F31" s="25"/>
      <c r="G31" s="25"/>
      <c r="H31" s="27">
        <f>C31</f>
        <v>23060.02</v>
      </c>
      <c r="I31" s="27"/>
      <c r="J31" s="27"/>
      <c r="K31" s="27"/>
      <c r="L31" s="27"/>
      <c r="M31" s="27"/>
      <c r="N31" s="27"/>
      <c r="O31" s="27"/>
    </row>
    <row r="32" spans="1:15" ht="12.75">
      <c r="A32" s="32">
        <v>6711191</v>
      </c>
      <c r="B32" s="26" t="s">
        <v>165</v>
      </c>
      <c r="C32" s="27">
        <v>52796.2</v>
      </c>
      <c r="D32" s="27"/>
      <c r="E32" s="27"/>
      <c r="F32" s="27"/>
      <c r="G32" s="27"/>
      <c r="H32" s="27"/>
      <c r="I32" s="27">
        <f>C32</f>
        <v>52796.2</v>
      </c>
      <c r="J32" s="27"/>
      <c r="K32" s="27"/>
      <c r="L32" s="27"/>
      <c r="M32" s="27"/>
      <c r="N32" s="27"/>
      <c r="O32" s="27"/>
    </row>
    <row r="33" spans="1:15" ht="12.75">
      <c r="A33" s="32">
        <v>6711192</v>
      </c>
      <c r="B33" s="26" t="s">
        <v>170</v>
      </c>
      <c r="C33" s="24">
        <v>14619.22</v>
      </c>
      <c r="D33" s="24"/>
      <c r="E33" s="24"/>
      <c r="F33" s="24"/>
      <c r="G33" s="24"/>
      <c r="H33" s="24"/>
      <c r="I33" s="24"/>
      <c r="J33" s="24">
        <f>C33</f>
        <v>14619.22</v>
      </c>
      <c r="K33" s="24"/>
      <c r="L33" s="24"/>
      <c r="M33" s="24"/>
      <c r="N33" s="24"/>
      <c r="O33" s="24"/>
    </row>
    <row r="34" spans="1:15" ht="12.75">
      <c r="A34" s="32"/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ht="12.75">
      <c r="A35" s="32"/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1:15" ht="12.75">
      <c r="A36" s="32"/>
      <c r="B36" s="26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ht="12.75">
      <c r="A37" s="32"/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5"/>
    </row>
    <row r="38" spans="1:17" ht="33.75">
      <c r="A38" s="33" t="s">
        <v>135</v>
      </c>
      <c r="B38" s="20" t="s">
        <v>126</v>
      </c>
      <c r="C38" s="21">
        <f>C39+C50+C59+C78+C100+C107+C111+C121</f>
        <v>3557329.2399999998</v>
      </c>
      <c r="D38" s="21"/>
      <c r="E38" s="21">
        <f>E39+E50+E100</f>
        <v>2631218.3399999994</v>
      </c>
      <c r="F38" s="21">
        <f>F50+F59+F78+F100+F107</f>
        <v>653248.54</v>
      </c>
      <c r="G38" s="21">
        <f>G78</f>
        <v>5125</v>
      </c>
      <c r="H38" s="21">
        <f>H39+H50</f>
        <v>23060.02</v>
      </c>
      <c r="I38" s="21">
        <f>I39+I50+I78</f>
        <v>52796.52000000001</v>
      </c>
      <c r="J38" s="21">
        <f>J59</f>
        <v>13707.62</v>
      </c>
      <c r="K38" s="21">
        <f>K59+K111</f>
        <v>66750</v>
      </c>
      <c r="L38" s="21">
        <f>L59+L78</f>
        <v>49910.12</v>
      </c>
      <c r="M38" s="21">
        <f>M111</f>
        <v>2306.25</v>
      </c>
      <c r="N38" s="21">
        <v>11451.36</v>
      </c>
      <c r="O38" s="21">
        <f>O50+O59+O78+O100+O111+O121</f>
        <v>44080.25</v>
      </c>
      <c r="Q38" s="4"/>
    </row>
    <row r="39" spans="1:15" ht="19.5" customHeight="1">
      <c r="A39" s="31" t="s">
        <v>134</v>
      </c>
      <c r="B39" s="23" t="s">
        <v>0</v>
      </c>
      <c r="C39" s="24">
        <f>SUM(C40:C48)</f>
        <v>2617123.72</v>
      </c>
      <c r="D39" s="24"/>
      <c r="E39" s="24">
        <f>SUM(E40:E48)</f>
        <v>2548920.9799999995</v>
      </c>
      <c r="F39" s="22"/>
      <c r="G39" s="22"/>
      <c r="H39" s="24">
        <f>H40+H47+H48</f>
        <v>20510.02</v>
      </c>
      <c r="I39" s="24">
        <f>I40+I47+I48</f>
        <v>47692.72000000001</v>
      </c>
      <c r="J39" s="24"/>
      <c r="K39" s="24"/>
      <c r="L39" s="24"/>
      <c r="M39" s="24"/>
      <c r="N39" s="24"/>
      <c r="O39" s="24"/>
    </row>
    <row r="40" spans="1:15" ht="12.75">
      <c r="A40" s="32" t="s">
        <v>1</v>
      </c>
      <c r="B40" s="26" t="s">
        <v>48</v>
      </c>
      <c r="C40" s="27">
        <v>2135683.2</v>
      </c>
      <c r="D40" s="27"/>
      <c r="E40" s="27">
        <v>2077122.9</v>
      </c>
      <c r="F40" s="25"/>
      <c r="G40" s="25"/>
      <c r="H40" s="27">
        <v>17500</v>
      </c>
      <c r="I40" s="27">
        <v>41060.3</v>
      </c>
      <c r="J40" s="27"/>
      <c r="K40" s="27"/>
      <c r="L40" s="27"/>
      <c r="M40" s="27"/>
      <c r="N40" s="27"/>
      <c r="O40" s="27"/>
    </row>
    <row r="41" spans="1:15" ht="11.25" customHeight="1">
      <c r="A41" s="32">
        <v>31131</v>
      </c>
      <c r="B41" s="26" t="s">
        <v>76</v>
      </c>
      <c r="C41" s="27">
        <v>475.02</v>
      </c>
      <c r="D41" s="27"/>
      <c r="E41" s="27">
        <v>475.02</v>
      </c>
      <c r="F41" s="25"/>
      <c r="G41" s="25"/>
      <c r="H41" s="27"/>
      <c r="I41" s="27"/>
      <c r="J41" s="27"/>
      <c r="K41" s="27"/>
      <c r="L41" s="27"/>
      <c r="M41" s="27"/>
      <c r="N41" s="27"/>
      <c r="O41" s="27"/>
    </row>
    <row r="42" spans="1:15" ht="10.5" customHeight="1">
      <c r="A42" s="32">
        <v>31141</v>
      </c>
      <c r="B42" s="26" t="s">
        <v>65</v>
      </c>
      <c r="C42" s="27">
        <v>2331.42</v>
      </c>
      <c r="D42" s="27"/>
      <c r="E42" s="27">
        <f>C42</f>
        <v>2331.42</v>
      </c>
      <c r="F42" s="25"/>
      <c r="G42" s="25"/>
      <c r="H42" s="27"/>
      <c r="I42" s="27"/>
      <c r="J42" s="27"/>
      <c r="K42" s="27"/>
      <c r="L42" s="27"/>
      <c r="M42" s="27"/>
      <c r="N42" s="27"/>
      <c r="O42" s="27"/>
    </row>
    <row r="43" spans="1:15" ht="9.75" customHeight="1">
      <c r="A43" s="32">
        <v>31142</v>
      </c>
      <c r="B43" s="26" t="s">
        <v>66</v>
      </c>
      <c r="C43" s="27">
        <v>8034.59</v>
      </c>
      <c r="D43" s="27"/>
      <c r="E43" s="27">
        <f>C43</f>
        <v>8034.59</v>
      </c>
      <c r="F43" s="25"/>
      <c r="G43" s="25"/>
      <c r="H43" s="27"/>
      <c r="I43" s="27"/>
      <c r="J43" s="27"/>
      <c r="K43" s="27"/>
      <c r="L43" s="27"/>
      <c r="M43" s="27"/>
      <c r="N43" s="27"/>
      <c r="O43" s="27"/>
    </row>
    <row r="44" spans="1:15" ht="22.5">
      <c r="A44" s="32">
        <v>31212</v>
      </c>
      <c r="B44" s="26" t="s">
        <v>138</v>
      </c>
      <c r="C44" s="27">
        <v>26447.31</v>
      </c>
      <c r="D44" s="27"/>
      <c r="E44" s="27">
        <f>C44</f>
        <v>26447.31</v>
      </c>
      <c r="F44" s="25"/>
      <c r="G44" s="25"/>
      <c r="H44" s="27"/>
      <c r="I44" s="27"/>
      <c r="J44" s="27"/>
      <c r="K44" s="27"/>
      <c r="L44" s="27"/>
      <c r="M44" s="27"/>
      <c r="N44" s="27"/>
      <c r="O44" s="27"/>
    </row>
    <row r="45" spans="1:15" ht="12.75">
      <c r="A45" s="32">
        <v>31216</v>
      </c>
      <c r="B45" s="26" t="s">
        <v>109</v>
      </c>
      <c r="C45" s="27">
        <v>37500</v>
      </c>
      <c r="D45" s="27"/>
      <c r="E45" s="27">
        <f>C45</f>
        <v>37500</v>
      </c>
      <c r="F45" s="25"/>
      <c r="G45" s="25"/>
      <c r="H45" s="27"/>
      <c r="I45" s="27"/>
      <c r="J45" s="27"/>
      <c r="K45" s="27"/>
      <c r="L45" s="27"/>
      <c r="M45" s="27"/>
      <c r="N45" s="27"/>
      <c r="O45" s="27"/>
    </row>
    <row r="46" spans="1:15" ht="12.75">
      <c r="A46" s="32">
        <v>312191</v>
      </c>
      <c r="B46" s="26" t="s">
        <v>108</v>
      </c>
      <c r="C46" s="27">
        <v>36826</v>
      </c>
      <c r="D46" s="27"/>
      <c r="E46" s="27">
        <f>C46</f>
        <v>36826</v>
      </c>
      <c r="F46" s="25"/>
      <c r="G46" s="25"/>
      <c r="H46" s="27"/>
      <c r="I46" s="27"/>
      <c r="J46" s="27"/>
      <c r="K46" s="27"/>
      <c r="L46" s="27"/>
      <c r="M46" s="27"/>
      <c r="N46" s="27"/>
      <c r="O46" s="27"/>
    </row>
    <row r="47" spans="1:15" ht="12.75">
      <c r="A47" s="32">
        <v>3132</v>
      </c>
      <c r="B47" s="26" t="s">
        <v>94</v>
      </c>
      <c r="C47" s="27">
        <v>333246.95</v>
      </c>
      <c r="D47" s="27"/>
      <c r="E47" s="27">
        <v>324557.57</v>
      </c>
      <c r="F47" s="25"/>
      <c r="G47" s="25"/>
      <c r="H47" s="27">
        <v>2712.51</v>
      </c>
      <c r="I47" s="27">
        <v>5976.87</v>
      </c>
      <c r="J47" s="27"/>
      <c r="K47" s="27"/>
      <c r="L47" s="27"/>
      <c r="M47" s="27"/>
      <c r="N47" s="27"/>
      <c r="O47" s="27"/>
    </row>
    <row r="48" spans="1:15" ht="12.75">
      <c r="A48" s="32">
        <v>3133</v>
      </c>
      <c r="B48" s="26" t="s">
        <v>95</v>
      </c>
      <c r="C48" s="27">
        <v>36579.23</v>
      </c>
      <c r="D48" s="27"/>
      <c r="E48" s="27">
        <v>35626.17</v>
      </c>
      <c r="F48" s="25"/>
      <c r="G48" s="25"/>
      <c r="H48" s="27">
        <v>297.51</v>
      </c>
      <c r="I48" s="27">
        <v>655.55</v>
      </c>
      <c r="J48" s="27"/>
      <c r="K48" s="27"/>
      <c r="L48" s="27"/>
      <c r="M48" s="27"/>
      <c r="N48" s="27"/>
      <c r="O48" s="27"/>
    </row>
    <row r="49" spans="1:15" ht="12.75">
      <c r="A49" s="32"/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1:17" ht="16.5" customHeight="1">
      <c r="A50" s="31" t="s">
        <v>133</v>
      </c>
      <c r="B50" s="23" t="s">
        <v>2</v>
      </c>
      <c r="C50" s="24">
        <f>SUM(C51:C57)</f>
        <v>95149.36</v>
      </c>
      <c r="D50" s="24"/>
      <c r="E50" s="24">
        <f>E54</f>
        <v>71533.36</v>
      </c>
      <c r="F50" s="24">
        <f>SUM(F51:F57)</f>
        <v>9617.2</v>
      </c>
      <c r="G50" s="24"/>
      <c r="H50" s="24">
        <f>H54</f>
        <v>2550</v>
      </c>
      <c r="I50" s="24">
        <f>I54</f>
        <v>4851.8</v>
      </c>
      <c r="J50" s="24"/>
      <c r="K50" s="24"/>
      <c r="L50" s="24"/>
      <c r="M50" s="24"/>
      <c r="N50" s="24">
        <v>3242.2</v>
      </c>
      <c r="O50" s="24">
        <f>O53+O56+O57+O55+O52+O51</f>
        <v>3354.8</v>
      </c>
      <c r="Q50" s="4"/>
    </row>
    <row r="51" spans="1:16" ht="15" customHeight="1">
      <c r="A51" s="32" t="s">
        <v>3</v>
      </c>
      <c r="B51" s="26" t="s">
        <v>42</v>
      </c>
      <c r="C51" s="27">
        <v>5950</v>
      </c>
      <c r="D51" s="27"/>
      <c r="E51" s="27"/>
      <c r="F51" s="27">
        <v>2433.6</v>
      </c>
      <c r="G51" s="27"/>
      <c r="H51" s="27"/>
      <c r="I51" s="27"/>
      <c r="J51" s="27"/>
      <c r="K51" s="27"/>
      <c r="L51" s="27"/>
      <c r="M51" s="27"/>
      <c r="N51" s="27">
        <v>3060</v>
      </c>
      <c r="O51" s="27">
        <v>456.4</v>
      </c>
      <c r="P51" s="4"/>
    </row>
    <row r="52" spans="1:16" ht="12" customHeight="1">
      <c r="A52" s="32" t="s">
        <v>4</v>
      </c>
      <c r="B52" s="26" t="s">
        <v>41</v>
      </c>
      <c r="C52" s="27">
        <v>3711.5</v>
      </c>
      <c r="D52" s="27"/>
      <c r="E52" s="27"/>
      <c r="F52" s="27">
        <v>2040.5</v>
      </c>
      <c r="G52" s="27"/>
      <c r="H52" s="27"/>
      <c r="I52" s="27"/>
      <c r="J52" s="27"/>
      <c r="K52" s="27"/>
      <c r="L52" s="27"/>
      <c r="M52" s="27"/>
      <c r="N52" s="27"/>
      <c r="O52" s="27">
        <f>C52-F52</f>
        <v>1671</v>
      </c>
      <c r="P52" s="4"/>
    </row>
    <row r="53" spans="1:16" ht="12" customHeight="1">
      <c r="A53" s="32">
        <v>32115</v>
      </c>
      <c r="B53" s="26" t="s">
        <v>40</v>
      </c>
      <c r="C53" s="27">
        <v>2757.7</v>
      </c>
      <c r="D53" s="27"/>
      <c r="E53" s="27"/>
      <c r="F53" s="27">
        <v>2528.1</v>
      </c>
      <c r="G53" s="27"/>
      <c r="H53" s="27"/>
      <c r="I53" s="27"/>
      <c r="J53" s="27"/>
      <c r="K53" s="27"/>
      <c r="L53" s="27"/>
      <c r="M53" s="27"/>
      <c r="N53" s="27">
        <v>182.2</v>
      </c>
      <c r="O53" s="27">
        <v>47.4</v>
      </c>
      <c r="P53" s="4"/>
    </row>
    <row r="54" spans="1:16" ht="12.75" customHeight="1">
      <c r="A54" s="32" t="s">
        <v>5</v>
      </c>
      <c r="B54" s="26" t="s">
        <v>179</v>
      </c>
      <c r="C54" s="27">
        <v>78935.16</v>
      </c>
      <c r="D54" s="27"/>
      <c r="E54" s="27">
        <v>71533.36</v>
      </c>
      <c r="F54" s="16"/>
      <c r="G54" s="16"/>
      <c r="H54" s="27">
        <v>2550</v>
      </c>
      <c r="I54" s="27">
        <v>4851.8</v>
      </c>
      <c r="J54" s="27"/>
      <c r="K54" s="27"/>
      <c r="L54" s="27"/>
      <c r="M54" s="27"/>
      <c r="N54" s="27">
        <v>0</v>
      </c>
      <c r="O54" s="27"/>
      <c r="P54" s="4"/>
    </row>
    <row r="55" spans="1:16" ht="11.25" customHeight="1">
      <c r="A55" s="32">
        <v>32132</v>
      </c>
      <c r="B55" s="26" t="s">
        <v>96</v>
      </c>
      <c r="C55" s="27">
        <v>2140</v>
      </c>
      <c r="D55" s="27"/>
      <c r="E55" s="27"/>
      <c r="F55" s="27">
        <v>1740</v>
      </c>
      <c r="G55" s="27"/>
      <c r="H55" s="27"/>
      <c r="I55" s="27"/>
      <c r="J55" s="27"/>
      <c r="K55" s="27"/>
      <c r="L55" s="27"/>
      <c r="M55" s="27"/>
      <c r="N55" s="27"/>
      <c r="O55" s="27">
        <v>400</v>
      </c>
      <c r="P55" s="4"/>
    </row>
    <row r="56" spans="1:15" ht="11.25" customHeight="1">
      <c r="A56" s="32">
        <v>32132</v>
      </c>
      <c r="B56" s="26" t="s">
        <v>43</v>
      </c>
      <c r="C56" s="27">
        <v>875</v>
      </c>
      <c r="D56" s="27"/>
      <c r="E56" s="27"/>
      <c r="F56" s="27">
        <v>875</v>
      </c>
      <c r="G56" s="27"/>
      <c r="H56" s="27"/>
      <c r="I56" s="27"/>
      <c r="J56" s="27"/>
      <c r="K56" s="27"/>
      <c r="L56" s="27"/>
      <c r="M56" s="27"/>
      <c r="N56" s="27"/>
      <c r="O56" s="27">
        <v>0</v>
      </c>
    </row>
    <row r="57" spans="1:15" ht="11.25" customHeight="1">
      <c r="A57" s="32">
        <v>32141</v>
      </c>
      <c r="B57" s="26" t="s">
        <v>119</v>
      </c>
      <c r="C57" s="27">
        <v>780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>
        <f>C57</f>
        <v>780</v>
      </c>
    </row>
    <row r="58" spans="1:15" ht="12.75">
      <c r="A58" s="32"/>
      <c r="B58" s="26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</row>
    <row r="59" spans="1:17" ht="22.5">
      <c r="A59" s="31" t="s">
        <v>132</v>
      </c>
      <c r="B59" s="23" t="s">
        <v>6</v>
      </c>
      <c r="C59" s="24">
        <f>SUM(C60:C76)</f>
        <v>333215.79000000004</v>
      </c>
      <c r="D59" s="24"/>
      <c r="E59" s="24"/>
      <c r="F59" s="24">
        <f>SUM(F60:F76)</f>
        <v>203879.34000000003</v>
      </c>
      <c r="G59" s="24"/>
      <c r="H59" s="24"/>
      <c r="I59" s="24"/>
      <c r="J59" s="24">
        <f>J67</f>
        <v>13707.62</v>
      </c>
      <c r="K59" s="24">
        <f>K67+K76</f>
        <v>51782.5</v>
      </c>
      <c r="L59" s="24">
        <f>L64+L67+L69+L76+L65</f>
        <v>46143.22</v>
      </c>
      <c r="M59" s="24"/>
      <c r="N59" s="24">
        <v>7451.62</v>
      </c>
      <c r="O59" s="24">
        <v>6947.09</v>
      </c>
      <c r="Q59" s="4"/>
    </row>
    <row r="60" spans="1:15" ht="10.5" customHeight="1">
      <c r="A60" s="32" t="s">
        <v>7</v>
      </c>
      <c r="B60" s="26" t="s">
        <v>44</v>
      </c>
      <c r="C60" s="27">
        <v>8324.6</v>
      </c>
      <c r="D60" s="27"/>
      <c r="E60" s="27"/>
      <c r="F60" s="27">
        <v>8173.34</v>
      </c>
      <c r="G60" s="27"/>
      <c r="H60" s="27"/>
      <c r="I60" s="27"/>
      <c r="J60" s="27"/>
      <c r="K60" s="27"/>
      <c r="L60" s="27"/>
      <c r="M60" s="27"/>
      <c r="N60" s="27">
        <v>151.26</v>
      </c>
      <c r="O60" s="27"/>
    </row>
    <row r="61" spans="1:15" ht="13.5" customHeight="1">
      <c r="A61" s="32">
        <v>32212</v>
      </c>
      <c r="B61" s="26" t="s">
        <v>178</v>
      </c>
      <c r="C61" s="27">
        <v>1206.01</v>
      </c>
      <c r="D61" s="27"/>
      <c r="E61" s="27"/>
      <c r="F61" s="27">
        <v>1162.59</v>
      </c>
      <c r="G61" s="27"/>
      <c r="H61" s="27"/>
      <c r="I61" s="27"/>
      <c r="J61" s="27"/>
      <c r="K61" s="27"/>
      <c r="L61" s="27"/>
      <c r="M61" s="27"/>
      <c r="N61" s="27"/>
      <c r="O61" s="27">
        <v>43.42</v>
      </c>
    </row>
    <row r="62" spans="1:15" ht="12.75">
      <c r="A62" s="32" t="s">
        <v>8</v>
      </c>
      <c r="B62" s="26" t="s">
        <v>45</v>
      </c>
      <c r="C62" s="27">
        <v>750</v>
      </c>
      <c r="D62" s="27"/>
      <c r="E62" s="27"/>
      <c r="F62" s="27">
        <v>750</v>
      </c>
      <c r="G62" s="27"/>
      <c r="H62" s="27"/>
      <c r="I62" s="27"/>
      <c r="J62" s="27"/>
      <c r="K62" s="27"/>
      <c r="L62" s="27"/>
      <c r="M62" s="27"/>
      <c r="N62" s="27"/>
      <c r="O62" s="27"/>
    </row>
    <row r="63" spans="1:15" ht="12.75">
      <c r="A63" s="32">
        <v>322120</v>
      </c>
      <c r="B63" s="26" t="s">
        <v>83</v>
      </c>
      <c r="C63" s="27">
        <v>215</v>
      </c>
      <c r="D63" s="27"/>
      <c r="E63" s="27"/>
      <c r="F63" s="27">
        <v>215</v>
      </c>
      <c r="G63" s="27"/>
      <c r="H63" s="27"/>
      <c r="I63" s="27"/>
      <c r="J63" s="27"/>
      <c r="K63" s="27"/>
      <c r="L63" s="27"/>
      <c r="M63" s="27"/>
      <c r="N63" s="27"/>
      <c r="O63" s="27"/>
    </row>
    <row r="64" spans="1:15" ht="12.75">
      <c r="A64" s="32" t="s">
        <v>9</v>
      </c>
      <c r="B64" s="26" t="s">
        <v>46</v>
      </c>
      <c r="C64" s="27">
        <v>8836.92</v>
      </c>
      <c r="D64" s="27"/>
      <c r="E64" s="27"/>
      <c r="F64" s="27">
        <f>C64-L64</f>
        <v>8296.14</v>
      </c>
      <c r="G64" s="27"/>
      <c r="H64" s="27"/>
      <c r="I64" s="27"/>
      <c r="J64" s="27"/>
      <c r="K64" s="27"/>
      <c r="L64" s="27">
        <v>540.78</v>
      </c>
      <c r="M64" s="27"/>
      <c r="N64" s="27"/>
      <c r="O64" s="27"/>
    </row>
    <row r="65" spans="1:15" ht="22.5">
      <c r="A65" s="32">
        <v>32216</v>
      </c>
      <c r="B65" s="26" t="s">
        <v>68</v>
      </c>
      <c r="C65" s="27">
        <v>1612.5</v>
      </c>
      <c r="D65" s="27"/>
      <c r="E65" s="27"/>
      <c r="F65" s="27">
        <v>1133.02</v>
      </c>
      <c r="G65" s="27"/>
      <c r="H65" s="27"/>
      <c r="I65" s="27"/>
      <c r="J65" s="27"/>
      <c r="K65" s="27"/>
      <c r="L65" s="27">
        <v>479.48</v>
      </c>
      <c r="M65" s="27"/>
      <c r="N65" s="27"/>
      <c r="O65" s="27"/>
    </row>
    <row r="66" spans="1:15" ht="22.5">
      <c r="A66" s="32" t="s">
        <v>10</v>
      </c>
      <c r="B66" s="26" t="s">
        <v>47</v>
      </c>
      <c r="C66" s="27">
        <v>3302.55</v>
      </c>
      <c r="D66" s="27"/>
      <c r="E66" s="27"/>
      <c r="F66" s="27">
        <v>2141.91</v>
      </c>
      <c r="G66" s="27"/>
      <c r="H66" s="27"/>
      <c r="I66" s="27"/>
      <c r="J66" s="27"/>
      <c r="K66" s="27"/>
      <c r="L66" s="27"/>
      <c r="M66" s="27"/>
      <c r="N66" s="27"/>
      <c r="O66" s="27">
        <v>1160.64</v>
      </c>
    </row>
    <row r="67" spans="1:16" ht="12.75">
      <c r="A67" s="32" t="s">
        <v>11</v>
      </c>
      <c r="B67" s="26" t="s">
        <v>49</v>
      </c>
      <c r="C67" s="27">
        <v>108056.45</v>
      </c>
      <c r="D67" s="27"/>
      <c r="E67" s="27"/>
      <c r="F67" s="27"/>
      <c r="G67" s="27"/>
      <c r="H67" s="27"/>
      <c r="I67" s="27"/>
      <c r="J67" s="27">
        <v>13707.62</v>
      </c>
      <c r="K67" s="27">
        <v>50000</v>
      </c>
      <c r="L67" s="27">
        <v>41044.43</v>
      </c>
      <c r="M67" s="27"/>
      <c r="N67" s="27"/>
      <c r="O67" s="27"/>
      <c r="P67" s="4"/>
    </row>
    <row r="68" spans="1:16" ht="12.75">
      <c r="A68" s="32" t="s">
        <v>12</v>
      </c>
      <c r="B68" s="26" t="s">
        <v>50</v>
      </c>
      <c r="C68" s="27">
        <v>32323.68</v>
      </c>
      <c r="D68" s="27"/>
      <c r="E68" s="27"/>
      <c r="F68" s="27">
        <v>31851.38</v>
      </c>
      <c r="G68" s="27"/>
      <c r="H68" s="27"/>
      <c r="I68" s="27"/>
      <c r="J68" s="27"/>
      <c r="K68" s="27"/>
      <c r="L68" s="27"/>
      <c r="M68" s="27"/>
      <c r="N68" s="27"/>
      <c r="O68" s="27">
        <v>472.3</v>
      </c>
      <c r="P68" s="4"/>
    </row>
    <row r="69" spans="1:15" ht="12.75">
      <c r="A69" s="32">
        <v>32233</v>
      </c>
      <c r="B69" s="26" t="s">
        <v>85</v>
      </c>
      <c r="C69" s="27">
        <v>2205</v>
      </c>
      <c r="D69" s="27"/>
      <c r="E69" s="27"/>
      <c r="F69" s="27"/>
      <c r="G69" s="27"/>
      <c r="H69" s="27"/>
      <c r="I69" s="27"/>
      <c r="J69" s="27"/>
      <c r="K69" s="27"/>
      <c r="L69" s="27">
        <v>2205</v>
      </c>
      <c r="M69" s="27"/>
      <c r="N69" s="27"/>
      <c r="O69" s="27"/>
    </row>
    <row r="70" spans="1:15" ht="12.75">
      <c r="A70" s="32">
        <v>32234</v>
      </c>
      <c r="B70" s="26" t="s">
        <v>78</v>
      </c>
      <c r="C70" s="27">
        <v>506.26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>
        <v>506.26</v>
      </c>
    </row>
    <row r="71" spans="1:15" ht="12.75">
      <c r="A71" s="32">
        <v>32238</v>
      </c>
      <c r="B71" s="26" t="s">
        <v>77</v>
      </c>
      <c r="C71" s="27">
        <v>128447.61</v>
      </c>
      <c r="D71" s="27"/>
      <c r="E71" s="27"/>
      <c r="F71" s="27">
        <v>128447.61</v>
      </c>
      <c r="G71" s="27"/>
      <c r="H71" s="27"/>
      <c r="I71" s="27"/>
      <c r="J71" s="27"/>
      <c r="K71" s="27"/>
      <c r="L71" s="27"/>
      <c r="M71" s="27"/>
      <c r="N71" s="27"/>
      <c r="O71" s="27"/>
    </row>
    <row r="72" spans="1:15" ht="12.75">
      <c r="A72" s="32">
        <v>32239</v>
      </c>
      <c r="B72" s="26" t="s">
        <v>58</v>
      </c>
      <c r="C72" s="27">
        <v>3913.35</v>
      </c>
      <c r="D72" s="27"/>
      <c r="E72" s="27"/>
      <c r="F72" s="27">
        <v>3913.35</v>
      </c>
      <c r="G72" s="27"/>
      <c r="H72" s="27"/>
      <c r="I72" s="27"/>
      <c r="J72" s="27"/>
      <c r="K72" s="27"/>
      <c r="L72" s="27"/>
      <c r="M72" s="27"/>
      <c r="N72" s="27"/>
      <c r="O72" s="27"/>
    </row>
    <row r="73" spans="1:15" ht="22.5">
      <c r="A73" s="32">
        <v>32241</v>
      </c>
      <c r="B73" s="26" t="s">
        <v>186</v>
      </c>
      <c r="C73" s="27">
        <v>7522.56</v>
      </c>
      <c r="D73" s="27"/>
      <c r="E73" s="27"/>
      <c r="F73" s="27">
        <v>7471.42</v>
      </c>
      <c r="G73" s="27"/>
      <c r="H73" s="27"/>
      <c r="I73" s="27"/>
      <c r="J73" s="27"/>
      <c r="K73" s="27"/>
      <c r="L73" s="27"/>
      <c r="M73" s="27"/>
      <c r="N73" s="27"/>
      <c r="O73" s="27">
        <v>51.14</v>
      </c>
    </row>
    <row r="74" spans="1:15" ht="12.75">
      <c r="A74" s="32">
        <v>32242</v>
      </c>
      <c r="B74" s="26" t="s">
        <v>64</v>
      </c>
      <c r="C74" s="27">
        <v>2163.07</v>
      </c>
      <c r="D74" s="27"/>
      <c r="E74" s="27"/>
      <c r="F74" s="27">
        <v>2163.07</v>
      </c>
      <c r="G74" s="27"/>
      <c r="H74" s="27"/>
      <c r="I74" s="27"/>
      <c r="J74" s="27"/>
      <c r="K74" s="27"/>
      <c r="L74" s="27"/>
      <c r="M74" s="27"/>
      <c r="N74" s="27"/>
      <c r="O74" s="27"/>
    </row>
    <row r="75" spans="1:15" ht="12.75">
      <c r="A75" s="32">
        <v>32244</v>
      </c>
      <c r="B75" s="26" t="s">
        <v>177</v>
      </c>
      <c r="C75" s="27">
        <v>365.51</v>
      </c>
      <c r="D75" s="27"/>
      <c r="E75" s="27"/>
      <c r="F75" s="27">
        <v>365.51</v>
      </c>
      <c r="G75" s="27"/>
      <c r="H75" s="27"/>
      <c r="I75" s="27"/>
      <c r="J75" s="27"/>
      <c r="K75" s="27"/>
      <c r="L75" s="27"/>
      <c r="M75" s="27"/>
      <c r="N75" s="27"/>
      <c r="O75" s="27"/>
    </row>
    <row r="76" spans="1:17" ht="12.75">
      <c r="A76" s="32" t="s">
        <v>13</v>
      </c>
      <c r="B76" s="26" t="s">
        <v>51</v>
      </c>
      <c r="C76" s="27">
        <v>23464.72</v>
      </c>
      <c r="D76" s="27"/>
      <c r="E76" s="27"/>
      <c r="F76" s="27">
        <v>7795</v>
      </c>
      <c r="G76" s="27"/>
      <c r="H76" s="27"/>
      <c r="I76" s="27"/>
      <c r="J76" s="27"/>
      <c r="K76" s="27">
        <v>1782.5</v>
      </c>
      <c r="L76" s="27">
        <v>1873.53</v>
      </c>
      <c r="M76" s="27"/>
      <c r="N76" s="27">
        <v>7300.36</v>
      </c>
      <c r="O76" s="27">
        <v>4713.33</v>
      </c>
      <c r="P76" s="4"/>
      <c r="Q76" s="4"/>
    </row>
    <row r="77" spans="1:15" ht="12.75">
      <c r="A77" s="32"/>
      <c r="B77" s="26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</row>
    <row r="78" spans="1:17" s="18" customFormat="1" ht="12.75">
      <c r="A78" s="31" t="s">
        <v>131</v>
      </c>
      <c r="B78" s="23" t="s">
        <v>14</v>
      </c>
      <c r="C78" s="24">
        <f>SUM(C79:C98)</f>
        <v>469529.68</v>
      </c>
      <c r="D78" s="24"/>
      <c r="E78" s="24"/>
      <c r="F78" s="24">
        <f>SUM(F79:F98)</f>
        <v>431692</v>
      </c>
      <c r="G78" s="24">
        <f>G81+G84</f>
        <v>5125</v>
      </c>
      <c r="H78" s="24"/>
      <c r="I78" s="24">
        <f>I94</f>
        <v>252</v>
      </c>
      <c r="J78" s="24"/>
      <c r="K78" s="24"/>
      <c r="L78" s="24">
        <f>L86+L94</f>
        <v>3766.9</v>
      </c>
      <c r="M78" s="24"/>
      <c r="N78" s="24">
        <v>757.54</v>
      </c>
      <c r="O78" s="24">
        <f>O82+O79+O80+O83+O85+O87+O90+O96+O98</f>
        <v>28027.24</v>
      </c>
      <c r="Q78" s="70"/>
    </row>
    <row r="79" spans="1:15" ht="12" customHeight="1">
      <c r="A79" s="32" t="s">
        <v>15</v>
      </c>
      <c r="B79" s="26" t="s">
        <v>52</v>
      </c>
      <c r="C79" s="27">
        <v>10034.32</v>
      </c>
      <c r="D79" s="27"/>
      <c r="E79" s="27"/>
      <c r="F79" s="27">
        <v>9986.32</v>
      </c>
      <c r="G79" s="27"/>
      <c r="H79" s="27"/>
      <c r="I79" s="27"/>
      <c r="J79" s="27"/>
      <c r="K79" s="27"/>
      <c r="L79" s="27"/>
      <c r="M79" s="27"/>
      <c r="N79" s="27"/>
      <c r="O79" s="27">
        <v>48</v>
      </c>
    </row>
    <row r="80" spans="1:15" ht="11.25" customHeight="1">
      <c r="A80" s="32" t="s">
        <v>16</v>
      </c>
      <c r="B80" s="26" t="s">
        <v>53</v>
      </c>
      <c r="C80" s="27">
        <v>473.89</v>
      </c>
      <c r="D80" s="27"/>
      <c r="E80" s="27"/>
      <c r="F80" s="27">
        <v>163.68</v>
      </c>
      <c r="G80" s="27"/>
      <c r="H80" s="27"/>
      <c r="I80" s="27"/>
      <c r="J80" s="27"/>
      <c r="K80" s="27"/>
      <c r="L80" s="27"/>
      <c r="M80" s="27"/>
      <c r="N80" s="27"/>
      <c r="O80" s="27">
        <v>310.21</v>
      </c>
    </row>
    <row r="81" spans="1:16" ht="12.75">
      <c r="A81" s="32" t="s">
        <v>17</v>
      </c>
      <c r="B81" s="26" t="s">
        <v>54</v>
      </c>
      <c r="C81" s="27">
        <v>349225</v>
      </c>
      <c r="D81" s="27"/>
      <c r="E81" s="27"/>
      <c r="F81" s="27">
        <v>345350</v>
      </c>
      <c r="G81" s="27">
        <v>3875</v>
      </c>
      <c r="H81" s="27"/>
      <c r="I81" s="27"/>
      <c r="J81" s="27"/>
      <c r="K81" s="27"/>
      <c r="L81" s="27"/>
      <c r="M81" s="27"/>
      <c r="N81" s="27"/>
      <c r="O81" s="27"/>
      <c r="P81" s="4"/>
    </row>
    <row r="82" spans="1:16" ht="11.25" customHeight="1">
      <c r="A82" s="32" t="s">
        <v>18</v>
      </c>
      <c r="B82" s="26" t="s">
        <v>55</v>
      </c>
      <c r="C82" s="27">
        <v>42182.03</v>
      </c>
      <c r="D82" s="27"/>
      <c r="E82" s="27"/>
      <c r="F82" s="27">
        <v>18476.57</v>
      </c>
      <c r="G82" s="27"/>
      <c r="H82" s="27"/>
      <c r="I82" s="27"/>
      <c r="J82" s="27"/>
      <c r="K82" s="27"/>
      <c r="L82" s="27"/>
      <c r="M82" s="27"/>
      <c r="N82" s="27"/>
      <c r="O82" s="27">
        <f>C82-F82</f>
        <v>23705.46</v>
      </c>
      <c r="P82" s="4"/>
    </row>
    <row r="83" spans="1:16" ht="11.25" customHeight="1">
      <c r="A83" s="32">
        <v>32322</v>
      </c>
      <c r="B83" s="26" t="s">
        <v>175</v>
      </c>
      <c r="C83" s="27">
        <v>5392.5</v>
      </c>
      <c r="D83" s="27"/>
      <c r="E83" s="27"/>
      <c r="F83" s="27">
        <v>3642.5</v>
      </c>
      <c r="G83" s="27"/>
      <c r="H83" s="27"/>
      <c r="I83" s="27"/>
      <c r="J83" s="27"/>
      <c r="K83" s="27"/>
      <c r="L83" s="27"/>
      <c r="M83" s="27"/>
      <c r="N83" s="27"/>
      <c r="O83" s="27">
        <v>1750</v>
      </c>
      <c r="P83" s="4"/>
    </row>
    <row r="84" spans="1:16" ht="12.75" customHeight="1">
      <c r="A84" s="32">
        <v>32329</v>
      </c>
      <c r="B84" s="86" t="s">
        <v>176</v>
      </c>
      <c r="C84" s="27">
        <v>7781.93</v>
      </c>
      <c r="D84" s="27"/>
      <c r="E84" s="27"/>
      <c r="F84" s="27">
        <v>6531.93</v>
      </c>
      <c r="G84" s="27">
        <v>1250</v>
      </c>
      <c r="H84" s="27"/>
      <c r="I84" s="27">
        <v>0</v>
      </c>
      <c r="J84" s="27"/>
      <c r="K84" s="27"/>
      <c r="L84" s="27"/>
      <c r="M84" s="27"/>
      <c r="N84" s="27">
        <v>0</v>
      </c>
      <c r="O84" s="27">
        <v>0</v>
      </c>
      <c r="P84" s="4"/>
    </row>
    <row r="85" spans="1:15" ht="12.75">
      <c r="A85" s="32" t="s">
        <v>19</v>
      </c>
      <c r="B85" s="26" t="s">
        <v>56</v>
      </c>
      <c r="C85" s="27">
        <v>8596.44</v>
      </c>
      <c r="D85" s="27"/>
      <c r="E85" s="27"/>
      <c r="F85" s="27">
        <v>8330.31</v>
      </c>
      <c r="G85" s="27"/>
      <c r="H85" s="27"/>
      <c r="I85" s="27"/>
      <c r="J85" s="27"/>
      <c r="K85" s="27"/>
      <c r="L85" s="27"/>
      <c r="M85" s="27"/>
      <c r="N85" s="27"/>
      <c r="O85" s="27">
        <v>266.13</v>
      </c>
    </row>
    <row r="86" spans="1:15" ht="12.75">
      <c r="A86" s="32">
        <v>323411</v>
      </c>
      <c r="B86" s="26" t="s">
        <v>79</v>
      </c>
      <c r="C86" s="27">
        <v>3398.9</v>
      </c>
      <c r="D86" s="27"/>
      <c r="E86" s="27"/>
      <c r="F86" s="27">
        <v>0</v>
      </c>
      <c r="G86" s="27"/>
      <c r="H86" s="27"/>
      <c r="I86" s="27"/>
      <c r="J86" s="27"/>
      <c r="K86" s="27"/>
      <c r="L86" s="27">
        <v>3398.9</v>
      </c>
      <c r="M86" s="27"/>
      <c r="N86" s="27"/>
      <c r="O86" s="27"/>
    </row>
    <row r="87" spans="1:15" ht="12.75">
      <c r="A87" s="32" t="s">
        <v>20</v>
      </c>
      <c r="B87" s="26" t="s">
        <v>57</v>
      </c>
      <c r="C87" s="27">
        <v>3463.87</v>
      </c>
      <c r="D87" s="27"/>
      <c r="E87" s="27"/>
      <c r="F87" s="27">
        <v>3357.29</v>
      </c>
      <c r="G87" s="27"/>
      <c r="H87" s="27"/>
      <c r="I87" s="27"/>
      <c r="J87" s="27"/>
      <c r="K87" s="27"/>
      <c r="L87" s="27"/>
      <c r="M87" s="27"/>
      <c r="N87" s="27"/>
      <c r="O87" s="27">
        <v>106.58</v>
      </c>
    </row>
    <row r="88" spans="1:15" ht="12.75">
      <c r="A88" s="32">
        <v>32343</v>
      </c>
      <c r="B88" s="26" t="s">
        <v>80</v>
      </c>
      <c r="C88" s="27">
        <v>1393.14</v>
      </c>
      <c r="D88" s="27"/>
      <c r="E88" s="27"/>
      <c r="F88" s="27">
        <f aca="true" t="shared" si="1" ref="F88:F93">C88</f>
        <v>1393.14</v>
      </c>
      <c r="G88" s="27"/>
      <c r="H88" s="27"/>
      <c r="I88" s="27"/>
      <c r="J88" s="27"/>
      <c r="K88" s="27"/>
      <c r="L88" s="27"/>
      <c r="M88" s="27"/>
      <c r="N88" s="27"/>
      <c r="O88" s="27"/>
    </row>
    <row r="89" spans="1:15" ht="12.75">
      <c r="A89" s="32" t="s">
        <v>21</v>
      </c>
      <c r="B89" s="26" t="s">
        <v>59</v>
      </c>
      <c r="C89" s="27">
        <v>2931.26</v>
      </c>
      <c r="D89" s="27"/>
      <c r="E89" s="27"/>
      <c r="F89" s="27">
        <f t="shared" si="1"/>
        <v>2931.26</v>
      </c>
      <c r="G89" s="27"/>
      <c r="H89" s="27"/>
      <c r="I89" s="27"/>
      <c r="J89" s="27"/>
      <c r="K89" s="27"/>
      <c r="L89" s="27"/>
      <c r="M89" s="27"/>
      <c r="N89" s="27"/>
      <c r="O89" s="27"/>
    </row>
    <row r="90" spans="1:15" ht="12.75">
      <c r="A90" s="32" t="s">
        <v>22</v>
      </c>
      <c r="B90" s="26" t="s">
        <v>60</v>
      </c>
      <c r="C90" s="27">
        <v>1500</v>
      </c>
      <c r="D90" s="27"/>
      <c r="E90" s="27"/>
      <c r="F90" s="27">
        <v>1125</v>
      </c>
      <c r="G90" s="27"/>
      <c r="H90" s="27"/>
      <c r="I90" s="27"/>
      <c r="J90" s="27"/>
      <c r="K90" s="27"/>
      <c r="L90" s="27"/>
      <c r="M90" s="27"/>
      <c r="N90" s="27"/>
      <c r="O90" s="27">
        <v>375</v>
      </c>
    </row>
    <row r="91" spans="1:15" ht="12.75">
      <c r="A91" s="32">
        <v>32349</v>
      </c>
      <c r="B91" s="26" t="s">
        <v>187</v>
      </c>
      <c r="C91" s="27">
        <v>1850</v>
      </c>
      <c r="D91" s="27"/>
      <c r="E91" s="27"/>
      <c r="F91" s="27">
        <f t="shared" si="1"/>
        <v>1850</v>
      </c>
      <c r="G91" s="27"/>
      <c r="H91" s="27"/>
      <c r="I91" s="27"/>
      <c r="J91" s="27"/>
      <c r="K91" s="27"/>
      <c r="L91" s="27"/>
      <c r="M91" s="27"/>
      <c r="N91" s="27"/>
      <c r="O91" s="27"/>
    </row>
    <row r="92" spans="1:15" ht="12.75">
      <c r="A92" s="32">
        <v>323491</v>
      </c>
      <c r="B92" s="26" t="s">
        <v>61</v>
      </c>
      <c r="C92" s="27">
        <v>4763</v>
      </c>
      <c r="D92" s="27"/>
      <c r="E92" s="27"/>
      <c r="F92" s="27">
        <f t="shared" si="1"/>
        <v>4763</v>
      </c>
      <c r="G92" s="27"/>
      <c r="H92" s="27"/>
      <c r="I92" s="27"/>
      <c r="J92" s="27"/>
      <c r="K92" s="27"/>
      <c r="L92" s="27"/>
      <c r="M92" s="27"/>
      <c r="N92" s="27"/>
      <c r="O92" s="27"/>
    </row>
    <row r="93" spans="1:15" ht="22.5">
      <c r="A93" s="32">
        <v>323492</v>
      </c>
      <c r="B93" s="26" t="s">
        <v>69</v>
      </c>
      <c r="C93" s="27">
        <v>1250</v>
      </c>
      <c r="D93" s="27"/>
      <c r="E93" s="27"/>
      <c r="F93" s="27">
        <f t="shared" si="1"/>
        <v>1250</v>
      </c>
      <c r="G93" s="27"/>
      <c r="H93" s="27"/>
      <c r="I93" s="27"/>
      <c r="J93" s="27"/>
      <c r="K93" s="27"/>
      <c r="L93" s="27"/>
      <c r="M93" s="27"/>
      <c r="N93" s="27"/>
      <c r="O93" s="27"/>
    </row>
    <row r="94" spans="1:15" ht="12.75">
      <c r="A94" s="32" t="s">
        <v>23</v>
      </c>
      <c r="B94" s="26" t="s">
        <v>62</v>
      </c>
      <c r="C94" s="27">
        <v>7861</v>
      </c>
      <c r="D94" s="27"/>
      <c r="E94" s="27"/>
      <c r="F94" s="27">
        <f>C94-I94-L94</f>
        <v>7241</v>
      </c>
      <c r="G94" s="27"/>
      <c r="H94" s="27"/>
      <c r="I94" s="27">
        <v>252</v>
      </c>
      <c r="J94" s="27"/>
      <c r="K94" s="27"/>
      <c r="L94" s="27">
        <v>368</v>
      </c>
      <c r="M94" s="27"/>
      <c r="N94" s="27"/>
      <c r="O94" s="27"/>
    </row>
    <row r="95" spans="1:15" ht="12.75">
      <c r="A95" s="87">
        <v>32371</v>
      </c>
      <c r="B95" s="88" t="s">
        <v>180</v>
      </c>
      <c r="C95" s="89">
        <v>666.54</v>
      </c>
      <c r="D95" s="89"/>
      <c r="E95" s="27"/>
      <c r="F95" s="27">
        <v>0</v>
      </c>
      <c r="G95" s="27"/>
      <c r="H95" s="27"/>
      <c r="I95" s="27"/>
      <c r="J95" s="27"/>
      <c r="K95" s="27"/>
      <c r="L95" s="27"/>
      <c r="M95" s="27"/>
      <c r="N95" s="27">
        <v>666.54</v>
      </c>
      <c r="O95" s="27"/>
    </row>
    <row r="96" spans="1:16" ht="12.75">
      <c r="A96" s="32">
        <v>32381</v>
      </c>
      <c r="B96" s="26" t="s">
        <v>70</v>
      </c>
      <c r="C96" s="27">
        <v>15424.8</v>
      </c>
      <c r="D96" s="27"/>
      <c r="E96" s="27"/>
      <c r="F96" s="27">
        <v>14000</v>
      </c>
      <c r="G96" s="27"/>
      <c r="H96" s="27"/>
      <c r="I96" s="27"/>
      <c r="J96" s="27"/>
      <c r="K96" s="27"/>
      <c r="L96" s="27"/>
      <c r="M96" s="27"/>
      <c r="N96" s="27">
        <v>0</v>
      </c>
      <c r="O96" s="27">
        <v>1424.8</v>
      </c>
      <c r="P96" s="4"/>
    </row>
    <row r="97" spans="1:15" ht="22.5">
      <c r="A97" s="32">
        <v>32391</v>
      </c>
      <c r="B97" s="26" t="s">
        <v>91</v>
      </c>
      <c r="C97" s="27">
        <v>961.06</v>
      </c>
      <c r="D97" s="27"/>
      <c r="E97" s="27"/>
      <c r="F97" s="27">
        <v>961.06</v>
      </c>
      <c r="G97" s="27"/>
      <c r="H97" s="27"/>
      <c r="I97" s="27"/>
      <c r="J97" s="27"/>
      <c r="K97" s="27"/>
      <c r="L97" s="27"/>
      <c r="M97" s="27"/>
      <c r="N97" s="27"/>
      <c r="O97" s="27"/>
    </row>
    <row r="98" spans="1:16" ht="12.75">
      <c r="A98" s="32">
        <v>32399</v>
      </c>
      <c r="B98" s="26" t="s">
        <v>39</v>
      </c>
      <c r="C98" s="27">
        <v>380</v>
      </c>
      <c r="D98" s="27"/>
      <c r="E98" s="27"/>
      <c r="F98" s="27">
        <v>338.94</v>
      </c>
      <c r="G98" s="27"/>
      <c r="H98" s="27"/>
      <c r="I98" s="27"/>
      <c r="J98" s="27"/>
      <c r="K98" s="27"/>
      <c r="L98" s="27"/>
      <c r="M98" s="27"/>
      <c r="N98" s="27"/>
      <c r="O98" s="27">
        <v>41.06</v>
      </c>
      <c r="P98" s="4"/>
    </row>
    <row r="99" spans="1:15" ht="12.75">
      <c r="A99" s="32"/>
      <c r="B99" s="26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 t="s">
        <v>181</v>
      </c>
    </row>
    <row r="100" spans="1:17" ht="12.75">
      <c r="A100" s="31" t="s">
        <v>130</v>
      </c>
      <c r="B100" s="23" t="s">
        <v>24</v>
      </c>
      <c r="C100" s="24">
        <f>SUM(C101:C105)</f>
        <v>19782.34</v>
      </c>
      <c r="D100" s="24"/>
      <c r="E100" s="24">
        <f>E104</f>
        <v>10764</v>
      </c>
      <c r="F100" s="24">
        <f>F101+F102+F105</f>
        <v>5260</v>
      </c>
      <c r="G100" s="24"/>
      <c r="H100" s="24"/>
      <c r="I100" s="24"/>
      <c r="J100" s="24"/>
      <c r="K100" s="24"/>
      <c r="L100" s="24"/>
      <c r="M100" s="24"/>
      <c r="N100" s="24">
        <f>N101</f>
        <v>91</v>
      </c>
      <c r="O100" s="24">
        <f>O101+O103+O105</f>
        <v>3667.34</v>
      </c>
      <c r="Q100" s="4"/>
    </row>
    <row r="101" spans="1:16" ht="12.75">
      <c r="A101" s="32" t="s">
        <v>25</v>
      </c>
      <c r="B101" s="26" t="s">
        <v>38</v>
      </c>
      <c r="C101" s="27">
        <v>6203.34</v>
      </c>
      <c r="D101" s="27"/>
      <c r="E101" s="27"/>
      <c r="F101" s="27">
        <v>4000</v>
      </c>
      <c r="G101" s="27"/>
      <c r="H101" s="27"/>
      <c r="I101" s="27"/>
      <c r="J101" s="27"/>
      <c r="K101" s="27"/>
      <c r="L101" s="27"/>
      <c r="M101" s="27"/>
      <c r="N101" s="27">
        <v>91</v>
      </c>
      <c r="O101" s="27">
        <f>C101-F101-N101</f>
        <v>2112.34</v>
      </c>
      <c r="P101" s="4"/>
    </row>
    <row r="102" spans="1:15" ht="12.75">
      <c r="A102" s="32" t="s">
        <v>26</v>
      </c>
      <c r="B102" s="26" t="s">
        <v>37</v>
      </c>
      <c r="C102" s="27">
        <v>700</v>
      </c>
      <c r="D102" s="27"/>
      <c r="E102" s="27"/>
      <c r="F102" s="27">
        <f>C102</f>
        <v>700</v>
      </c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1:15" ht="12.75">
      <c r="A103" s="32">
        <v>32952</v>
      </c>
      <c r="B103" s="26" t="s">
        <v>97</v>
      </c>
      <c r="C103" s="27">
        <v>1555</v>
      </c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>
        <f>C103</f>
        <v>1555</v>
      </c>
    </row>
    <row r="104" spans="1:15" ht="12.75">
      <c r="A104" s="32">
        <v>32955</v>
      </c>
      <c r="B104" s="26" t="s">
        <v>92</v>
      </c>
      <c r="C104" s="27">
        <v>10764</v>
      </c>
      <c r="D104" s="27"/>
      <c r="E104" s="27">
        <f>C104</f>
        <v>10764</v>
      </c>
      <c r="F104" s="27"/>
      <c r="G104" s="27"/>
      <c r="H104" s="27"/>
      <c r="I104" s="27"/>
      <c r="J104" s="27"/>
      <c r="K104" s="27"/>
      <c r="L104" s="27"/>
      <c r="M104" s="27"/>
      <c r="N104" s="27"/>
      <c r="O104" s="27"/>
    </row>
    <row r="105" spans="1:15" ht="13.5" customHeight="1">
      <c r="A105" s="32">
        <v>32991</v>
      </c>
      <c r="B105" s="26" t="s">
        <v>174</v>
      </c>
      <c r="C105" s="27">
        <v>560</v>
      </c>
      <c r="D105" s="27"/>
      <c r="E105" s="27"/>
      <c r="F105" s="27">
        <v>560</v>
      </c>
      <c r="G105" s="27"/>
      <c r="H105" s="27"/>
      <c r="I105" s="27"/>
      <c r="J105" s="27"/>
      <c r="K105" s="27"/>
      <c r="L105" s="27"/>
      <c r="M105" s="27"/>
      <c r="N105" s="27"/>
      <c r="O105" s="27"/>
    </row>
    <row r="106" spans="1:15" ht="12.75">
      <c r="A106" s="32"/>
      <c r="B106" s="26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</row>
    <row r="107" spans="1:15" ht="12.75">
      <c r="A107" s="31" t="s">
        <v>129</v>
      </c>
      <c r="B107" s="23" t="s">
        <v>27</v>
      </c>
      <c r="C107" s="24">
        <f>C108+C109</f>
        <v>3170.82</v>
      </c>
      <c r="D107" s="24"/>
      <c r="E107" s="24"/>
      <c r="F107" s="24">
        <f>F108+F109</f>
        <v>2800</v>
      </c>
      <c r="G107" s="24"/>
      <c r="H107" s="24"/>
      <c r="I107" s="24"/>
      <c r="J107" s="24"/>
      <c r="K107" s="24"/>
      <c r="L107" s="24"/>
      <c r="M107" s="24"/>
      <c r="N107" s="24"/>
      <c r="O107" s="24">
        <f>O108+O109</f>
        <v>370.82</v>
      </c>
    </row>
    <row r="108" spans="1:15" ht="12.75">
      <c r="A108" s="32">
        <v>34311</v>
      </c>
      <c r="B108" s="26" t="s">
        <v>36</v>
      </c>
      <c r="C108" s="27">
        <v>715.84</v>
      </c>
      <c r="D108" s="27"/>
      <c r="E108" s="27"/>
      <c r="F108" s="27">
        <v>571.44</v>
      </c>
      <c r="G108" s="27"/>
      <c r="H108" s="27"/>
      <c r="I108" s="27"/>
      <c r="J108" s="27"/>
      <c r="K108" s="27"/>
      <c r="L108" s="27"/>
      <c r="M108" s="27"/>
      <c r="N108" s="27"/>
      <c r="O108" s="27">
        <v>144.4</v>
      </c>
    </row>
    <row r="109" spans="1:15" ht="12.75">
      <c r="A109" s="32">
        <v>34312</v>
      </c>
      <c r="B109" s="26" t="s">
        <v>81</v>
      </c>
      <c r="C109" s="27">
        <v>2454.98</v>
      </c>
      <c r="D109" s="27"/>
      <c r="E109" s="27"/>
      <c r="F109" s="27">
        <v>2228.56</v>
      </c>
      <c r="G109" s="27"/>
      <c r="H109" s="27"/>
      <c r="I109" s="27"/>
      <c r="J109" s="27"/>
      <c r="K109" s="27"/>
      <c r="L109" s="27"/>
      <c r="M109" s="27"/>
      <c r="N109" s="27"/>
      <c r="O109" s="27">
        <v>226.42</v>
      </c>
    </row>
    <row r="110" spans="1:15" ht="12.75">
      <c r="A110" s="32"/>
      <c r="B110" s="26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</row>
    <row r="111" spans="1:17" ht="12.75">
      <c r="A111" s="31" t="s">
        <v>128</v>
      </c>
      <c r="B111" s="23" t="s">
        <v>28</v>
      </c>
      <c r="C111" s="24">
        <f>SUM(C112:C119)</f>
        <v>19157.53</v>
      </c>
      <c r="D111" s="24"/>
      <c r="E111" s="24"/>
      <c r="F111" s="24"/>
      <c r="G111" s="24"/>
      <c r="H111" s="24"/>
      <c r="I111" s="24"/>
      <c r="J111" s="24"/>
      <c r="K111" s="24">
        <f>K112+K113+K115+K116</f>
        <v>14967.5</v>
      </c>
      <c r="L111" s="24"/>
      <c r="M111" s="24">
        <f>M114</f>
        <v>2306.25</v>
      </c>
      <c r="N111" s="24">
        <f>N119</f>
        <v>0</v>
      </c>
      <c r="O111" s="24">
        <f>O117+O118+O119</f>
        <v>1883.78</v>
      </c>
      <c r="Q111" s="4"/>
    </row>
    <row r="112" spans="1:15" ht="12.75">
      <c r="A112" s="32">
        <v>37221</v>
      </c>
      <c r="B112" s="26" t="s">
        <v>104</v>
      </c>
      <c r="C112" s="27">
        <v>5000</v>
      </c>
      <c r="D112" s="27"/>
      <c r="E112" s="27"/>
      <c r="F112" s="27"/>
      <c r="G112" s="27"/>
      <c r="H112" s="27"/>
      <c r="I112" s="27"/>
      <c r="J112" s="27"/>
      <c r="K112" s="27">
        <f>C112</f>
        <v>5000</v>
      </c>
      <c r="L112" s="27"/>
      <c r="M112" s="27"/>
      <c r="N112" s="27"/>
      <c r="O112" s="27"/>
    </row>
    <row r="113" spans="1:15" ht="22.5">
      <c r="A113" s="32">
        <v>372210</v>
      </c>
      <c r="B113" s="26" t="s">
        <v>90</v>
      </c>
      <c r="C113" s="27">
        <v>6247.5</v>
      </c>
      <c r="D113" s="27"/>
      <c r="E113" s="27"/>
      <c r="F113" s="27"/>
      <c r="G113" s="27"/>
      <c r="H113" s="27"/>
      <c r="I113" s="27"/>
      <c r="J113" s="27"/>
      <c r="K113" s="27">
        <f>C113</f>
        <v>6247.5</v>
      </c>
      <c r="L113" s="27"/>
      <c r="M113" s="27"/>
      <c r="N113" s="27"/>
      <c r="O113" s="27"/>
    </row>
    <row r="114" spans="1:15" ht="22.5">
      <c r="A114" s="32">
        <v>372211</v>
      </c>
      <c r="B114" s="26" t="s">
        <v>63</v>
      </c>
      <c r="C114" s="27">
        <v>2306.25</v>
      </c>
      <c r="D114" s="27"/>
      <c r="E114" s="27"/>
      <c r="F114" s="27"/>
      <c r="G114" s="27"/>
      <c r="H114" s="27"/>
      <c r="I114" s="27"/>
      <c r="J114" s="27"/>
      <c r="K114" s="27"/>
      <c r="L114" s="27"/>
      <c r="M114" s="27">
        <f>C114</f>
        <v>2306.25</v>
      </c>
      <c r="N114" s="27"/>
      <c r="O114" s="27"/>
    </row>
    <row r="115" spans="1:15" ht="12.75">
      <c r="A115" s="32">
        <v>37229</v>
      </c>
      <c r="B115" s="26" t="s">
        <v>87</v>
      </c>
      <c r="C115" s="27">
        <v>2720</v>
      </c>
      <c r="D115" s="27"/>
      <c r="E115" s="27"/>
      <c r="F115" s="27"/>
      <c r="G115" s="27"/>
      <c r="H115" s="27"/>
      <c r="I115" s="27"/>
      <c r="J115" s="27"/>
      <c r="K115" s="27">
        <f>C115</f>
        <v>2720</v>
      </c>
      <c r="L115" s="27"/>
      <c r="M115" s="27"/>
      <c r="N115" s="27"/>
      <c r="O115" s="27"/>
    </row>
    <row r="116" spans="1:15" ht="22.5">
      <c r="A116" s="32">
        <v>372291</v>
      </c>
      <c r="B116" s="26" t="s">
        <v>35</v>
      </c>
      <c r="C116" s="27">
        <v>1000</v>
      </c>
      <c r="D116" s="27"/>
      <c r="E116" s="27"/>
      <c r="F116" s="27"/>
      <c r="G116" s="27"/>
      <c r="H116" s="27"/>
      <c r="I116" s="27"/>
      <c r="J116" s="27"/>
      <c r="K116" s="27">
        <f>C116</f>
        <v>1000</v>
      </c>
      <c r="L116" s="27"/>
      <c r="M116" s="27"/>
      <c r="N116" s="27"/>
      <c r="O116" s="27"/>
    </row>
    <row r="117" spans="1:15" ht="12.75">
      <c r="A117" s="32">
        <v>372292</v>
      </c>
      <c r="B117" s="26" t="s">
        <v>98</v>
      </c>
      <c r="C117" s="27">
        <v>1000</v>
      </c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>
        <f>C117</f>
        <v>1000</v>
      </c>
    </row>
    <row r="118" spans="1:15" ht="12.75">
      <c r="A118" s="32">
        <v>372293</v>
      </c>
      <c r="B118" s="26" t="s">
        <v>99</v>
      </c>
      <c r="C118" s="27">
        <v>761.78</v>
      </c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>
        <f>C118</f>
        <v>761.78</v>
      </c>
    </row>
    <row r="119" spans="1:15" ht="12.75">
      <c r="A119" s="32">
        <v>372295</v>
      </c>
      <c r="B119" s="26" t="s">
        <v>173</v>
      </c>
      <c r="C119" s="27">
        <v>122</v>
      </c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>
        <f>C119-N119</f>
        <v>122</v>
      </c>
    </row>
    <row r="120" spans="1:15" ht="12.75">
      <c r="A120" s="32"/>
      <c r="B120" s="26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</row>
    <row r="121" spans="1:15" ht="12.75">
      <c r="A121" s="31" t="s">
        <v>127</v>
      </c>
      <c r="B121" s="23" t="s">
        <v>100</v>
      </c>
      <c r="C121" s="24">
        <v>200</v>
      </c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>
        <f>O122</f>
        <v>200</v>
      </c>
    </row>
    <row r="122" spans="1:15" ht="12.75">
      <c r="A122" s="32">
        <v>38112</v>
      </c>
      <c r="B122" s="26" t="s">
        <v>82</v>
      </c>
      <c r="C122" s="27">
        <v>200</v>
      </c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>
        <f>C122</f>
        <v>200</v>
      </c>
    </row>
    <row r="123" spans="1:15" ht="12.75">
      <c r="A123" s="32"/>
      <c r="B123" s="26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</row>
    <row r="124" spans="1:15" ht="22.5">
      <c r="A124" s="33" t="s">
        <v>148</v>
      </c>
      <c r="B124" s="20" t="s">
        <v>30</v>
      </c>
      <c r="C124" s="21">
        <f>SUM(C125:C127)</f>
        <v>27141.4</v>
      </c>
      <c r="D124" s="21"/>
      <c r="E124" s="21"/>
      <c r="F124" s="19"/>
      <c r="G124" s="91">
        <f>G127</f>
        <v>620</v>
      </c>
      <c r="H124" s="19"/>
      <c r="I124" s="21"/>
      <c r="J124" s="21"/>
      <c r="K124" s="21"/>
      <c r="L124" s="21"/>
      <c r="M124" s="21"/>
      <c r="N124" s="21"/>
      <c r="O124" s="21">
        <f>O125+O126+O127</f>
        <v>26521.4</v>
      </c>
    </row>
    <row r="125" spans="1:15" ht="12.75">
      <c r="A125" s="32">
        <v>42212</v>
      </c>
      <c r="B125" s="26" t="s">
        <v>34</v>
      </c>
      <c r="C125" s="27">
        <v>10217.81</v>
      </c>
      <c r="D125" s="27"/>
      <c r="E125" s="27"/>
      <c r="F125" s="25"/>
      <c r="G125" s="25"/>
      <c r="H125" s="25"/>
      <c r="I125" s="27"/>
      <c r="J125" s="27"/>
      <c r="K125" s="27"/>
      <c r="L125" s="27"/>
      <c r="M125" s="27"/>
      <c r="N125" s="27"/>
      <c r="O125" s="27">
        <f>C125</f>
        <v>10217.81</v>
      </c>
    </row>
    <row r="126" spans="1:15" ht="12.75">
      <c r="A126" s="32">
        <v>42271</v>
      </c>
      <c r="B126" s="26" t="s">
        <v>86</v>
      </c>
      <c r="C126" s="27">
        <v>15251.55</v>
      </c>
      <c r="D126" s="27"/>
      <c r="E126" s="27"/>
      <c r="F126" s="25"/>
      <c r="G126" s="25"/>
      <c r="H126" s="25"/>
      <c r="I126" s="27"/>
      <c r="J126" s="27"/>
      <c r="K126" s="27"/>
      <c r="L126" s="27"/>
      <c r="M126" s="27"/>
      <c r="N126" s="27"/>
      <c r="O126" s="27">
        <f>C126</f>
        <v>15251.55</v>
      </c>
    </row>
    <row r="127" spans="1:15" ht="12.75">
      <c r="A127" s="32">
        <v>42411</v>
      </c>
      <c r="B127" s="26" t="s">
        <v>188</v>
      </c>
      <c r="C127" s="27">
        <v>1672.04</v>
      </c>
      <c r="D127" s="27"/>
      <c r="E127" s="27"/>
      <c r="F127" s="25"/>
      <c r="G127" s="90">
        <v>620</v>
      </c>
      <c r="H127" s="25"/>
      <c r="I127" s="25"/>
      <c r="J127" s="25"/>
      <c r="K127" s="25"/>
      <c r="L127" s="25"/>
      <c r="M127" s="25"/>
      <c r="N127" s="25"/>
      <c r="O127" s="27">
        <v>1052.04</v>
      </c>
    </row>
    <row r="128" spans="1:15" ht="12.75">
      <c r="A128" s="32"/>
      <c r="B128" s="26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</row>
    <row r="129" spans="1:15" ht="12.75">
      <c r="A129" s="32"/>
      <c r="B129" s="26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</row>
    <row r="130" spans="1:15" ht="18.75" customHeight="1">
      <c r="A130" s="31" t="s">
        <v>139</v>
      </c>
      <c r="B130" s="23" t="s">
        <v>29</v>
      </c>
      <c r="C130" s="24">
        <f>C14</f>
        <v>3566572.09</v>
      </c>
      <c r="D130" s="24"/>
      <c r="E130" s="24">
        <f aca="true" t="shared" si="2" ref="E130:M130">E14</f>
        <v>2631218.34</v>
      </c>
      <c r="F130" s="24">
        <f t="shared" si="2"/>
        <v>661113.11</v>
      </c>
      <c r="G130" s="24">
        <f>G14</f>
        <v>5745</v>
      </c>
      <c r="H130" s="24">
        <f t="shared" si="2"/>
        <v>23060.02</v>
      </c>
      <c r="I130" s="24">
        <f t="shared" si="2"/>
        <v>52796.2</v>
      </c>
      <c r="J130" s="24">
        <f t="shared" si="2"/>
        <v>14619.22</v>
      </c>
      <c r="K130" s="24">
        <f t="shared" si="2"/>
        <v>60950</v>
      </c>
      <c r="L130" s="24">
        <f t="shared" si="2"/>
        <v>54455</v>
      </c>
      <c r="M130" s="24">
        <f t="shared" si="2"/>
        <v>1345.31</v>
      </c>
      <c r="N130" s="24">
        <v>11451.36</v>
      </c>
      <c r="O130" s="24">
        <f>O14</f>
        <v>49810.53</v>
      </c>
    </row>
    <row r="131" spans="1:18" ht="20.25" customHeight="1">
      <c r="A131" s="31" t="s">
        <v>140</v>
      </c>
      <c r="B131" s="23" t="s">
        <v>101</v>
      </c>
      <c r="C131" s="24">
        <f>C38+C124</f>
        <v>3584470.6399999997</v>
      </c>
      <c r="D131" s="24"/>
      <c r="E131" s="24">
        <f>E38</f>
        <v>2631218.3399999994</v>
      </c>
      <c r="F131" s="24">
        <f>F38</f>
        <v>653248.54</v>
      </c>
      <c r="G131" s="24">
        <f>G124+G78</f>
        <v>5745</v>
      </c>
      <c r="H131" s="24">
        <f>H38</f>
        <v>23060.02</v>
      </c>
      <c r="I131" s="24">
        <f>I38</f>
        <v>52796.52000000001</v>
      </c>
      <c r="J131" s="24">
        <f>J59</f>
        <v>13707.62</v>
      </c>
      <c r="K131" s="24">
        <f>K38</f>
        <v>66750</v>
      </c>
      <c r="L131" s="24">
        <f>L38</f>
        <v>49910.12</v>
      </c>
      <c r="M131" s="24">
        <f>M38</f>
        <v>2306.25</v>
      </c>
      <c r="N131" s="24">
        <v>11451.36</v>
      </c>
      <c r="O131" s="83">
        <v>70972.47</v>
      </c>
      <c r="P131" s="3"/>
      <c r="Q131" s="3"/>
      <c r="R131" s="3"/>
    </row>
    <row r="132" spans="1:18" ht="22.5" customHeight="1">
      <c r="A132" s="31" t="s">
        <v>141</v>
      </c>
      <c r="B132" s="23" t="s">
        <v>166</v>
      </c>
      <c r="C132" s="24">
        <f>C130-C131</f>
        <v>-17898.549999999814</v>
      </c>
      <c r="D132" s="24"/>
      <c r="E132" s="24"/>
      <c r="F132" s="24">
        <f>F130-F131</f>
        <v>7864.569999999949</v>
      </c>
      <c r="G132" s="24"/>
      <c r="H132" s="24"/>
      <c r="I132" s="24">
        <v>-0.32</v>
      </c>
      <c r="J132" s="24">
        <v>911.6</v>
      </c>
      <c r="K132" s="24">
        <f>K130-K131</f>
        <v>-5800</v>
      </c>
      <c r="L132" s="24">
        <f>L130-L131</f>
        <v>4544.879999999997</v>
      </c>
      <c r="M132" s="24">
        <f>M130-M131</f>
        <v>-960.94</v>
      </c>
      <c r="N132" s="24">
        <v>0</v>
      </c>
      <c r="O132" s="83">
        <f>O130-O131</f>
        <v>-21161.940000000002</v>
      </c>
      <c r="P132" s="6"/>
      <c r="Q132" s="85"/>
      <c r="R132" s="3"/>
    </row>
    <row r="133" spans="1:18" ht="24.75" customHeight="1">
      <c r="A133" s="41" t="s">
        <v>142</v>
      </c>
      <c r="B133" s="40" t="s">
        <v>167</v>
      </c>
      <c r="C133" s="39">
        <v>14793.21</v>
      </c>
      <c r="D133" s="39"/>
      <c r="E133" s="51"/>
      <c r="F133" s="51">
        <v>0</v>
      </c>
      <c r="G133" s="51"/>
      <c r="H133" s="51"/>
      <c r="I133" s="51">
        <v>0</v>
      </c>
      <c r="J133" s="51">
        <v>0</v>
      </c>
      <c r="K133" s="51">
        <v>16750</v>
      </c>
      <c r="L133" s="51">
        <v>10163.49</v>
      </c>
      <c r="M133" s="52">
        <v>0</v>
      </c>
      <c r="N133" s="51">
        <v>0</v>
      </c>
      <c r="O133" s="84">
        <v>51242.06</v>
      </c>
      <c r="P133" s="6"/>
      <c r="Q133" s="6"/>
      <c r="R133" s="3"/>
    </row>
    <row r="134" spans="1:19" ht="21.75" customHeight="1">
      <c r="A134" s="41" t="s">
        <v>143</v>
      </c>
      <c r="B134" s="40" t="s">
        <v>168</v>
      </c>
      <c r="C134" s="39">
        <v>0</v>
      </c>
      <c r="D134" s="39"/>
      <c r="E134" s="51"/>
      <c r="F134" s="51">
        <v>-62182.2</v>
      </c>
      <c r="G134" s="51"/>
      <c r="H134" s="51"/>
      <c r="I134" s="51">
        <v>0.2</v>
      </c>
      <c r="J134" s="51">
        <v>-603.8</v>
      </c>
      <c r="K134" s="51">
        <v>0</v>
      </c>
      <c r="L134" s="51">
        <v>0</v>
      </c>
      <c r="M134" s="51">
        <v>-576.56</v>
      </c>
      <c r="N134" s="51">
        <v>0</v>
      </c>
      <c r="O134" s="51">
        <v>0</v>
      </c>
      <c r="P134" s="4"/>
      <c r="Q134" s="4"/>
      <c r="S134" s="4"/>
    </row>
    <row r="135" spans="1:17" ht="21.75" customHeight="1">
      <c r="A135" s="47" t="s">
        <v>144</v>
      </c>
      <c r="B135" s="48" t="s">
        <v>31</v>
      </c>
      <c r="C135" s="49">
        <f>C132+C133</f>
        <v>-3105.3399999998146</v>
      </c>
      <c r="D135" s="49"/>
      <c r="E135" s="28"/>
      <c r="F135" s="29"/>
      <c r="G135" s="29"/>
      <c r="H135" s="29"/>
      <c r="I135" s="28"/>
      <c r="J135" s="29">
        <v>0</v>
      </c>
      <c r="K135" s="28">
        <f>K133+K132</f>
        <v>10950</v>
      </c>
      <c r="L135" s="28">
        <f>L132+L133</f>
        <v>14708.369999999997</v>
      </c>
      <c r="M135" s="28">
        <f>M132+M134</f>
        <v>-1537.5</v>
      </c>
      <c r="N135" s="28">
        <f>N132-N133-N134</f>
        <v>0</v>
      </c>
      <c r="O135" s="28">
        <f>O132+O133</f>
        <v>30080.119999999995</v>
      </c>
      <c r="P135" s="4"/>
      <c r="Q135" s="4"/>
    </row>
    <row r="136" spans="1:19" ht="21.75">
      <c r="A136" s="47" t="s">
        <v>145</v>
      </c>
      <c r="B136" s="50" t="s">
        <v>150</v>
      </c>
      <c r="C136" s="49">
        <v>0</v>
      </c>
      <c r="D136" s="49"/>
      <c r="E136" s="28"/>
      <c r="F136" s="28">
        <f>F134+F132</f>
        <v>-54317.63000000005</v>
      </c>
      <c r="G136" s="28"/>
      <c r="H136" s="28"/>
      <c r="I136" s="28"/>
      <c r="J136" s="28">
        <f>J132+J134</f>
        <v>307.80000000000007</v>
      </c>
      <c r="K136" s="30">
        <v>0</v>
      </c>
      <c r="L136" s="30">
        <v>0</v>
      </c>
      <c r="M136" s="28">
        <v>0</v>
      </c>
      <c r="N136" s="30">
        <v>0</v>
      </c>
      <c r="O136" s="30">
        <v>0</v>
      </c>
      <c r="P136" s="82"/>
      <c r="Q136" s="4"/>
      <c r="S136" s="4"/>
    </row>
    <row r="137" spans="1:16" ht="12.75">
      <c r="A137" s="34"/>
      <c r="B137" s="16"/>
      <c r="C137" s="17"/>
      <c r="D137" s="17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4"/>
    </row>
    <row r="138" spans="1:19" ht="12.75">
      <c r="A138" s="34"/>
      <c r="B138" s="16"/>
      <c r="C138" s="17"/>
      <c r="D138" s="17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Q138" s="4"/>
      <c r="S138" s="4"/>
    </row>
    <row r="139" spans="1:15" ht="12.75">
      <c r="A139" s="96" t="s">
        <v>191</v>
      </c>
      <c r="B139" s="95"/>
      <c r="C139" s="95"/>
      <c r="D139" s="16"/>
      <c r="E139" s="16"/>
      <c r="F139" s="16"/>
      <c r="G139" s="16"/>
      <c r="H139" s="16"/>
      <c r="I139" s="94" t="s">
        <v>151</v>
      </c>
      <c r="J139" s="94"/>
      <c r="K139" s="97"/>
      <c r="L139" s="97"/>
      <c r="M139" s="97"/>
      <c r="N139" s="97"/>
      <c r="O139" s="53"/>
    </row>
    <row r="140" spans="1:15" ht="12.75">
      <c r="A140" s="34"/>
      <c r="B140" s="16"/>
      <c r="C140" s="16"/>
      <c r="D140" s="16"/>
      <c r="E140" s="16"/>
      <c r="F140" s="16"/>
      <c r="G140" s="16"/>
      <c r="H140" s="16"/>
      <c r="I140" s="94" t="s">
        <v>152</v>
      </c>
      <c r="J140" s="94"/>
      <c r="K140" s="97"/>
      <c r="L140" s="97"/>
      <c r="M140" s="97"/>
      <c r="N140" s="97"/>
      <c r="O140" s="53"/>
    </row>
    <row r="141" spans="1:15" ht="12.75">
      <c r="A141" s="35"/>
      <c r="B141" s="16"/>
      <c r="C141" s="16"/>
      <c r="D141" s="16"/>
      <c r="E141" s="16"/>
      <c r="F141" s="16"/>
      <c r="G141" s="16"/>
      <c r="H141" s="16"/>
      <c r="I141" s="94" t="s">
        <v>155</v>
      </c>
      <c r="J141" s="94"/>
      <c r="K141" s="97"/>
      <c r="L141" s="97"/>
      <c r="M141" s="97"/>
      <c r="N141" s="97"/>
      <c r="O141" s="53"/>
    </row>
    <row r="142" spans="1:15" ht="12.75">
      <c r="A142" s="35"/>
      <c r="B142" s="16"/>
      <c r="C142" s="16"/>
      <c r="D142" s="16"/>
      <c r="E142" s="16"/>
      <c r="F142" s="16"/>
      <c r="G142" s="16"/>
      <c r="H142" s="16"/>
      <c r="I142" s="94"/>
      <c r="J142" s="94"/>
      <c r="K142" s="97"/>
      <c r="L142" s="97"/>
      <c r="M142" s="97"/>
      <c r="N142" s="97"/>
      <c r="O142" s="97"/>
    </row>
    <row r="143" spans="1:15" ht="11.25" customHeight="1">
      <c r="A143" s="35"/>
      <c r="B143" s="16"/>
      <c r="C143" s="16"/>
      <c r="D143" s="16"/>
      <c r="E143" s="16"/>
      <c r="F143" s="16"/>
      <c r="G143" s="16"/>
      <c r="H143" s="16"/>
      <c r="I143" s="94" t="s">
        <v>154</v>
      </c>
      <c r="J143" s="94"/>
      <c r="K143" s="97"/>
      <c r="L143" s="97"/>
      <c r="M143" s="97"/>
      <c r="N143" s="97"/>
      <c r="O143" s="97"/>
    </row>
    <row r="144" spans="1:15" ht="12.75">
      <c r="A144" s="35"/>
      <c r="B144" s="16"/>
      <c r="C144" s="16"/>
      <c r="D144" s="16"/>
      <c r="E144" s="16"/>
      <c r="F144" s="16"/>
      <c r="G144" s="16"/>
      <c r="H144" s="16"/>
      <c r="I144" s="94" t="s">
        <v>153</v>
      </c>
      <c r="J144" s="94"/>
      <c r="K144" s="95"/>
      <c r="L144" s="95"/>
      <c r="M144" s="95"/>
      <c r="N144" s="95"/>
      <c r="O144" s="95"/>
    </row>
    <row r="145" ht="12.75">
      <c r="K145" s="53"/>
    </row>
    <row r="146" spans="2:16" ht="12.75">
      <c r="B146" s="71"/>
      <c r="C146" s="72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</row>
    <row r="147" spans="2:16" ht="12.75">
      <c r="B147" s="74"/>
      <c r="C147" s="75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</row>
    <row r="148" spans="2:16" ht="12.75">
      <c r="B148" s="74"/>
      <c r="C148" s="75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</row>
    <row r="149" spans="2:16" ht="12.75">
      <c r="B149" s="74"/>
      <c r="C149" s="75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</row>
    <row r="150" spans="2:16" ht="12.75">
      <c r="B150" s="74"/>
      <c r="C150" s="75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</row>
    <row r="151" spans="2:16" ht="12.75">
      <c r="B151" s="74"/>
      <c r="C151" s="75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</row>
    <row r="152" spans="2:16" ht="12.75">
      <c r="B152" s="74"/>
      <c r="C152" s="77"/>
      <c r="D152" s="76"/>
      <c r="E152" s="76"/>
      <c r="F152" s="76"/>
      <c r="G152" s="76"/>
      <c r="H152" s="76"/>
      <c r="I152" s="76"/>
      <c r="J152" s="76"/>
      <c r="K152" s="76"/>
      <c r="L152" s="78"/>
      <c r="M152" s="76"/>
      <c r="N152" s="76"/>
      <c r="O152" s="78"/>
      <c r="P152" s="78"/>
    </row>
    <row r="153" spans="2:16" ht="12.75">
      <c r="B153" s="79"/>
      <c r="C153" s="80"/>
      <c r="D153" s="81"/>
      <c r="E153" s="81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</row>
  </sheetData>
  <sheetProtection/>
  <mergeCells count="17">
    <mergeCell ref="A2:O2"/>
    <mergeCell ref="A3:O3"/>
    <mergeCell ref="A4:O4"/>
    <mergeCell ref="A5:O5"/>
    <mergeCell ref="A6:O6"/>
    <mergeCell ref="C11:C13"/>
    <mergeCell ref="A8:O8"/>
    <mergeCell ref="A9:O9"/>
    <mergeCell ref="E11:O11"/>
    <mergeCell ref="A13:B13"/>
    <mergeCell ref="I144:O144"/>
    <mergeCell ref="A139:C139"/>
    <mergeCell ref="I139:N139"/>
    <mergeCell ref="I140:N140"/>
    <mergeCell ref="I141:N141"/>
    <mergeCell ref="I142:O142"/>
    <mergeCell ref="I143:O143"/>
  </mergeCells>
  <printOptions/>
  <pageMargins left="0.3937007874015748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Skola</cp:lastModifiedBy>
  <cp:lastPrinted>2018-01-30T08:36:27Z</cp:lastPrinted>
  <dcterms:created xsi:type="dcterms:W3CDTF">2010-07-08T12:10:50Z</dcterms:created>
  <dcterms:modified xsi:type="dcterms:W3CDTF">2018-01-30T08:45:40Z</dcterms:modified>
  <cp:category/>
  <cp:version/>
  <cp:contentType/>
  <cp:contentStatus/>
</cp:coreProperties>
</file>